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24226"/>
  <mc:AlternateContent xmlns:mc="http://schemas.openxmlformats.org/markup-compatibility/2006">
    <mc:Choice Requires="x15">
      <x15ac:absPath xmlns:x15ac="http://schemas.microsoft.com/office/spreadsheetml/2010/11/ac" url="T:\חופש המידע\"/>
    </mc:Choice>
  </mc:AlternateContent>
  <workbookProtection workbookAlgorithmName="SHA-512" workbookHashValue="eIavyUV89Mu4gIl1c7A5Ow9NLX5zuxHn+lxzqL4p1EDiwqIw/tHZFoEum/mK1B9BB942XMJuS8GMXztuYms4BA==" workbookSaltValue="CyLP+83mocgJxwNgVI/PUQ==" workbookSpinCount="100000" lockStructure="1"/>
  <bookViews>
    <workbookView xWindow="0" yWindow="0" windowWidth="28800" windowHeight="12240" tabRatio="794" activeTab="3"/>
  </bookViews>
  <sheets>
    <sheet name="הנחיות" sheetId="23" r:id="rId1"/>
    <sheet name="פרטי המשרד" sheetId="24" r:id="rId2"/>
    <sheet name="יחידות המשרד" sheetId="21" r:id="rId3"/>
    <sheet name="רשימת מאגרים" sheetId="14" r:id="rId4"/>
    <sheet name="טבלת משרדים" sheetId="10" state="hidden" r:id="rId5"/>
    <sheet name="PIVOT" sheetId="25" r:id="rId6"/>
    <sheet name="פרמטרים" sheetId="13" state="hidden" r:id="rId7"/>
  </sheets>
  <definedNames>
    <definedName name="_xlnm._FilterDatabase" localSheetId="3" hidden="1">'רשימת מאגרים'!$C$5:$AZ$205</definedName>
    <definedName name="DB_Table">'רשימת מאגרים'!$A$5:$AZ$205</definedName>
    <definedName name="owssvr__2" localSheetId="4" hidden="1">'טבלת משרדים'!$A$1:$L$69</definedName>
    <definedName name="Slicer_סטטוס_הנגשת_מאגר_ל_Data.gov.il">#N/A</definedName>
    <definedName name="Slicer_רבעון_להנגשה">#N/A</definedName>
    <definedName name="Slicer_שם_היחידה_בעלת_המאגר">#N/A</definedName>
    <definedName name="Slicer_שנת_הנגשה">#N/A</definedName>
    <definedName name="_xlnm.Print_Area" localSheetId="0">הנחיות!$A$1:$G$35</definedName>
    <definedName name="_xlnm.Print_Area" localSheetId="2">'יחידות המשרד'!$B$1:$H$10</definedName>
    <definedName name="_xlnm.Print_Area" localSheetId="1">'פרטי המשרד'!$B$1:$I$16</definedName>
    <definedName name="_xlnm.Print_Area" localSheetId="3">'רשימת מאגרים'!$C$1:$AV$100</definedName>
    <definedName name="_xlnm.Print_Titles" localSheetId="0">הנחיות!$1:$4</definedName>
    <definedName name="_xlnm.Print_Titles" localSheetId="2">'יחידות המשרד'!$1:$3</definedName>
    <definedName name="_xlnm.Print_Titles" localSheetId="1">'פרטי המשרד'!$1:$3</definedName>
    <definedName name="_xlnm.Print_Titles" localSheetId="3">'רשימת מאגרים'!$C:$E,'רשימת מאגרים'!$1:$5</definedName>
    <definedName name="ארגון" localSheetId="1">טבלת_משרדים[שם המשרד]</definedName>
    <definedName name="ארגון">טבלת_משרדים[שם המשרד]</definedName>
    <definedName name="בסיס_מידע">פרמטרים!$H$3:$H$13</definedName>
    <definedName name="דרוג">פרמטרים!$J$3:$J$7</definedName>
    <definedName name="ה.אוכלוסיה">הנחיות!$B$26</definedName>
    <definedName name="ה.הבעת_עיניין">הנחיות!$B$23</definedName>
    <definedName name="ה.פרטי_אחראי">הנחיות!$B$11</definedName>
    <definedName name="ה.קושי_להנגיש">הנחיות!$B$27</definedName>
    <definedName name="ה.שאלות_טכניות">הנחיות!$B$30</definedName>
    <definedName name="ה.שאלות_כלליות">הנחיות!$B$20</definedName>
    <definedName name="ה.שמות_יחידות">הנחיות!$B$17</definedName>
    <definedName name="ה.תהליכי_שיתוף">הנחיות!$B$14</definedName>
    <definedName name="ה.תועלת">הנחיות!$B$25</definedName>
    <definedName name="ה.תכנון_הנגשה">הנחיות!$B$33</definedName>
    <definedName name="הבעת_עיניין">פרמטרים!$R$3:$R$7</definedName>
    <definedName name="המשרד">'פרטי המשרד'!$D$6</definedName>
    <definedName name="ח_אוכלוסיה">'רשימת מאגרים'!$Q$5</definedName>
    <definedName name="ח_הבעת_עיניין">'רשימת מאגרים'!$M$5</definedName>
    <definedName name="ח_יחידות">טבלה9[[#Headers],[שם היחידה]]</definedName>
    <definedName name="ח_פרטי_אחראיים">'פרטי המשרד'!$D$8</definedName>
    <definedName name="ח_קושי">'רשימת מאגרים'!$T$5</definedName>
    <definedName name="ח_שאלות_טכניות">'רשימת מאגרים'!$V$5</definedName>
    <definedName name="ח_שאלות_כלליות">'רשימת מאגרים'!$F$5</definedName>
    <definedName name="ח_שיתוף_ציבור">'פרטי המשרד'!$D$15</definedName>
    <definedName name="ח_תועלות">'רשימת מאגרים'!$O$5</definedName>
    <definedName name="ח_תכנון_הנגשה">'רשימת מאגרים'!$AR$5</definedName>
    <definedName name="כןלא">פרמטרים!$D$3:$D$4</definedName>
    <definedName name="מהימנות">פרמטרים!$L$3:$L$5</definedName>
    <definedName name="סוג_שיתוף">פרמטרים!$AB$3:$AB$6</definedName>
    <definedName name="סטטוס">פרמטרים!$V$3:$V$8</definedName>
    <definedName name="סימול">'פרטי המשרד'!$G$6</definedName>
    <definedName name="קושי">פרמטרים!$N$3:$N$5</definedName>
    <definedName name="קושי_בהנגשה">פרמטרים!$T$3:$T$6</definedName>
    <definedName name="רבעון">פרמטרים!$X$3:$X$26</definedName>
    <definedName name="רבעון_שיתוף">פרמטרים!$Z$3:$Z$10</definedName>
    <definedName name="שם_היחידה">פרמטרים!$AD$3:$AD$329</definedName>
    <definedName name="תדירות_עדכון">פרמטרים!$P$3:$P$8</definedName>
    <definedName name="תעדוף">פרמטרים!$AF$3:$AF$7</definedName>
  </definedNames>
  <calcPr calcId="162913"/>
  <pivotCaches>
    <pivotCache cacheId="9" r:id="rId8"/>
  </pivotCaches>
  <extLst>
    <ext xmlns:x14="http://schemas.microsoft.com/office/spreadsheetml/2009/9/main" uri="{BBE1A952-AA13-448e-AADC-164F8A28A991}">
      <x14:slicerCaches>
        <x14:slicerCache r:id="rId9"/>
        <x14:slicerCache r:id="rId10"/>
        <x14:slicerCache r:id="rId11"/>
        <x14:slicerCache r:id="rId12"/>
      </x14:slicerCaches>
    </ext>
    <ext xmlns:x14="http://schemas.microsoft.com/office/spreadsheetml/2009/9/main" uri="{79F54976-1DA5-4618-B147-4CDE4B953A38}">
      <x14:workbookPr/>
    </ext>
  </extLst>
</workbook>
</file>

<file path=xl/calcChain.xml><?xml version="1.0" encoding="utf-8"?>
<calcChain xmlns="http://schemas.openxmlformats.org/spreadsheetml/2006/main">
  <c r="C13" i="24" l="1"/>
  <c r="AP7" i="14"/>
  <c r="AP8" i="14"/>
  <c r="AP9" i="14"/>
  <c r="AP10" i="14"/>
  <c r="AP11" i="14"/>
  <c r="AP12" i="14"/>
  <c r="AP13" i="14"/>
  <c r="AP14" i="14"/>
  <c r="AP15" i="14"/>
  <c r="AP16" i="14"/>
  <c r="AP17" i="14"/>
  <c r="AP18" i="14"/>
  <c r="AP19" i="14"/>
  <c r="AP20" i="14"/>
  <c r="AP21" i="14"/>
  <c r="AP22" i="14"/>
  <c r="AP23" i="14"/>
  <c r="AP24" i="14"/>
  <c r="AP25" i="14"/>
  <c r="AP26" i="14"/>
  <c r="AP27" i="14"/>
  <c r="AP28" i="14"/>
  <c r="AP29" i="14"/>
  <c r="AP30" i="14"/>
  <c r="AP31" i="14"/>
  <c r="AP32" i="14"/>
  <c r="AP33" i="14"/>
  <c r="AP34" i="14"/>
  <c r="AP35" i="14"/>
  <c r="AP36" i="14"/>
  <c r="AP37" i="14"/>
  <c r="AP38" i="14"/>
  <c r="AP39" i="14"/>
  <c r="AP40" i="14"/>
  <c r="AP41" i="14"/>
  <c r="AP42" i="14"/>
  <c r="AP43" i="14"/>
  <c r="AP44" i="14"/>
  <c r="AP45" i="14"/>
  <c r="AP46" i="14"/>
  <c r="AP47" i="14"/>
  <c r="AP48" i="14"/>
  <c r="AP49" i="14"/>
  <c r="AP50" i="14"/>
  <c r="AP51" i="14"/>
  <c r="AP52" i="14"/>
  <c r="AP53" i="14"/>
  <c r="AP54" i="14"/>
  <c r="AP55" i="14"/>
  <c r="AP56" i="14"/>
  <c r="AP57" i="14"/>
  <c r="AP58" i="14"/>
  <c r="AP59" i="14"/>
  <c r="AP60" i="14"/>
  <c r="AP61" i="14"/>
  <c r="AP62" i="14"/>
  <c r="AP63" i="14"/>
  <c r="AP64" i="14"/>
  <c r="AP65" i="14"/>
  <c r="AP66" i="14"/>
  <c r="AP67" i="14"/>
  <c r="AP68" i="14"/>
  <c r="AP69" i="14"/>
  <c r="AP70" i="14"/>
  <c r="AP71" i="14"/>
  <c r="AP72" i="14"/>
  <c r="AP73" i="14"/>
  <c r="AP74" i="14"/>
  <c r="AP75" i="14"/>
  <c r="AP76" i="14"/>
  <c r="AP77" i="14"/>
  <c r="AP78" i="14"/>
  <c r="AP79" i="14"/>
  <c r="AP80" i="14"/>
  <c r="AP81" i="14"/>
  <c r="AP82" i="14"/>
  <c r="AP83" i="14"/>
  <c r="AP84" i="14"/>
  <c r="AP85" i="14"/>
  <c r="AP86" i="14"/>
  <c r="AP87" i="14"/>
  <c r="AP88" i="14"/>
  <c r="AP89" i="14"/>
  <c r="AP90" i="14"/>
  <c r="AP91" i="14"/>
  <c r="AP92" i="14"/>
  <c r="AP93" i="14"/>
  <c r="AP94" i="14"/>
  <c r="AP95" i="14"/>
  <c r="AP96" i="14"/>
  <c r="AP97" i="14"/>
  <c r="AP98" i="14"/>
  <c r="AP99" i="14"/>
  <c r="AP100" i="14"/>
  <c r="AP101" i="14"/>
  <c r="AP102" i="14"/>
  <c r="AP103" i="14"/>
  <c r="AP104" i="14"/>
  <c r="AP105" i="14"/>
  <c r="AP106" i="14"/>
  <c r="AP107" i="14"/>
  <c r="AP108" i="14"/>
  <c r="AP109" i="14"/>
  <c r="AP110" i="14"/>
  <c r="AP111" i="14"/>
  <c r="AP112" i="14"/>
  <c r="AP113" i="14"/>
  <c r="AP114" i="14"/>
  <c r="AP115" i="14"/>
  <c r="AP116" i="14"/>
  <c r="AP117" i="14"/>
  <c r="AP118" i="14"/>
  <c r="AP119" i="14"/>
  <c r="AP120" i="14"/>
  <c r="AP121" i="14"/>
  <c r="AP122" i="14"/>
  <c r="AP123" i="14"/>
  <c r="AP124" i="14"/>
  <c r="AP125" i="14"/>
  <c r="AP126" i="14"/>
  <c r="AP127" i="14"/>
  <c r="AP128" i="14"/>
  <c r="AP129" i="14"/>
  <c r="AP130" i="14"/>
  <c r="AP131" i="14"/>
  <c r="AP132" i="14"/>
  <c r="AP133" i="14"/>
  <c r="AP134" i="14"/>
  <c r="AP135" i="14"/>
  <c r="AP136" i="14"/>
  <c r="AP137" i="14"/>
  <c r="AP138" i="14"/>
  <c r="AP139" i="14"/>
  <c r="AP140" i="14"/>
  <c r="AP141" i="14"/>
  <c r="AP142" i="14"/>
  <c r="AP143" i="14"/>
  <c r="AP144" i="14"/>
  <c r="AP145" i="14"/>
  <c r="AP146" i="14"/>
  <c r="AP147" i="14"/>
  <c r="AP148" i="14"/>
  <c r="AP149" i="14"/>
  <c r="AP150" i="14"/>
  <c r="AP151" i="14"/>
  <c r="AP152" i="14"/>
  <c r="AP153" i="14"/>
  <c r="AP154" i="14"/>
  <c r="AP155" i="14"/>
  <c r="AP156" i="14"/>
  <c r="AP157" i="14"/>
  <c r="AP158" i="14"/>
  <c r="AP159" i="14"/>
  <c r="AP160" i="14"/>
  <c r="AP161" i="14"/>
  <c r="AP162" i="14"/>
  <c r="AP163" i="14"/>
  <c r="AP164" i="14"/>
  <c r="AP165" i="14"/>
  <c r="AP166" i="14"/>
  <c r="AP167" i="14"/>
  <c r="AP168" i="14"/>
  <c r="AP169" i="14"/>
  <c r="AP170" i="14"/>
  <c r="AP171" i="14"/>
  <c r="AP172" i="14"/>
  <c r="AP173" i="14"/>
  <c r="AP174" i="14"/>
  <c r="AP175" i="14"/>
  <c r="AP176" i="14"/>
  <c r="AP177" i="14"/>
  <c r="AP178" i="14"/>
  <c r="AP179" i="14"/>
  <c r="AP180" i="14"/>
  <c r="AP181" i="14"/>
  <c r="AP182" i="14"/>
  <c r="AP183" i="14"/>
  <c r="AP184" i="14"/>
  <c r="AP185" i="14"/>
  <c r="AP186" i="14"/>
  <c r="AP187" i="14"/>
  <c r="AP188" i="14"/>
  <c r="AP189" i="14"/>
  <c r="AP190" i="14"/>
  <c r="AP191" i="14"/>
  <c r="AP192" i="14"/>
  <c r="AP193" i="14"/>
  <c r="AP194" i="14"/>
  <c r="AP195" i="14"/>
  <c r="AP196" i="14"/>
  <c r="AP197" i="14"/>
  <c r="AP198" i="14"/>
  <c r="AP199" i="14"/>
  <c r="AP200" i="14"/>
  <c r="AP201" i="14"/>
  <c r="AP202" i="14"/>
  <c r="AP203" i="14"/>
  <c r="AP204" i="14"/>
  <c r="AP205" i="14"/>
  <c r="AP6" i="14"/>
  <c r="AD11" i="14"/>
  <c r="AD12" i="14"/>
  <c r="AD13" i="14"/>
  <c r="AD14" i="14"/>
  <c r="AD15" i="14"/>
  <c r="AF15" i="14" s="1"/>
  <c r="AD16" i="14"/>
  <c r="AD17" i="14"/>
  <c r="AD18" i="14"/>
  <c r="AD19" i="14"/>
  <c r="AF19" i="14" s="1"/>
  <c r="AD20" i="14"/>
  <c r="AF20" i="14" s="1"/>
  <c r="AD21" i="14"/>
  <c r="AF21" i="14" s="1"/>
  <c r="AD22" i="14"/>
  <c r="AD23" i="14"/>
  <c r="AF23" i="14" s="1"/>
  <c r="AD24" i="14"/>
  <c r="AF24" i="14" s="1"/>
  <c r="AD25" i="14"/>
  <c r="AH25" i="14" s="1"/>
  <c r="AD26" i="14"/>
  <c r="AD27" i="14"/>
  <c r="AD28" i="14"/>
  <c r="AD29" i="14"/>
  <c r="AD30" i="14"/>
  <c r="AD31" i="14"/>
  <c r="AD32" i="14"/>
  <c r="AD33" i="14"/>
  <c r="AD34" i="14"/>
  <c r="AD35" i="14"/>
  <c r="AD36" i="14"/>
  <c r="AD37" i="14"/>
  <c r="AD38" i="14"/>
  <c r="AD39" i="14"/>
  <c r="AD40" i="14"/>
  <c r="AD41" i="14"/>
  <c r="AD42" i="14"/>
  <c r="AD43" i="14"/>
  <c r="AD44" i="14"/>
  <c r="AD45" i="14"/>
  <c r="AD46" i="14"/>
  <c r="AD47" i="14"/>
  <c r="AD48" i="14"/>
  <c r="AD49" i="14"/>
  <c r="AD50" i="14"/>
  <c r="AD51" i="14"/>
  <c r="AD52" i="14"/>
  <c r="AD53" i="14"/>
  <c r="AD54" i="14"/>
  <c r="AD55" i="14"/>
  <c r="AD56" i="14"/>
  <c r="AD57" i="14"/>
  <c r="AD58" i="14"/>
  <c r="AD59" i="14"/>
  <c r="AD60" i="14"/>
  <c r="AD61" i="14"/>
  <c r="AD62" i="14"/>
  <c r="AD63" i="14"/>
  <c r="AD64" i="14"/>
  <c r="AD65" i="14"/>
  <c r="AD66" i="14"/>
  <c r="AD67" i="14"/>
  <c r="AD68" i="14"/>
  <c r="AD69" i="14"/>
  <c r="AD70" i="14"/>
  <c r="AD71" i="14"/>
  <c r="AD72" i="14"/>
  <c r="AD73" i="14"/>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D101" i="14"/>
  <c r="AD102" i="14"/>
  <c r="AD103" i="14"/>
  <c r="AD104" i="14"/>
  <c r="AD105" i="14"/>
  <c r="AD106" i="14"/>
  <c r="AD107" i="14"/>
  <c r="AD108" i="14"/>
  <c r="AD109" i="14"/>
  <c r="AD110" i="14"/>
  <c r="AD111" i="14"/>
  <c r="AD112" i="14"/>
  <c r="AD113" i="14"/>
  <c r="AD114" i="14"/>
  <c r="AD115" i="14"/>
  <c r="AD116" i="14"/>
  <c r="AD117" i="14"/>
  <c r="AD118" i="14"/>
  <c r="AD119" i="14"/>
  <c r="AD120" i="14"/>
  <c r="AD121" i="14"/>
  <c r="AD122" i="14"/>
  <c r="AD123" i="14"/>
  <c r="AD124" i="14"/>
  <c r="AD125" i="14"/>
  <c r="AD126" i="14"/>
  <c r="AD127" i="14"/>
  <c r="AD128" i="14"/>
  <c r="AD129" i="14"/>
  <c r="AD130" i="14"/>
  <c r="AD131" i="14"/>
  <c r="AD132" i="14"/>
  <c r="AD133" i="14"/>
  <c r="AD134" i="14"/>
  <c r="AD135" i="14"/>
  <c r="AD136" i="14"/>
  <c r="AD137" i="14"/>
  <c r="AD138" i="14"/>
  <c r="AD139" i="14"/>
  <c r="AD140" i="14"/>
  <c r="AD141" i="14"/>
  <c r="AD142" i="14"/>
  <c r="AD143" i="14"/>
  <c r="AD144" i="14"/>
  <c r="AD145" i="14"/>
  <c r="AD146" i="14"/>
  <c r="AD147" i="14"/>
  <c r="AD148" i="14"/>
  <c r="AD149" i="14"/>
  <c r="AD150" i="14"/>
  <c r="AD151" i="14"/>
  <c r="AD152" i="14"/>
  <c r="AD153" i="14"/>
  <c r="AD154" i="14"/>
  <c r="AD155" i="14"/>
  <c r="AD156" i="14"/>
  <c r="AD157" i="14"/>
  <c r="AD158" i="14"/>
  <c r="AD159" i="14"/>
  <c r="AD160" i="14"/>
  <c r="AD161" i="14"/>
  <c r="AD162" i="14"/>
  <c r="AD163" i="14"/>
  <c r="AD164" i="14"/>
  <c r="AD165" i="14"/>
  <c r="AD166" i="14"/>
  <c r="AD167" i="14"/>
  <c r="AD168" i="14"/>
  <c r="AD169" i="14"/>
  <c r="AD170" i="14"/>
  <c r="AD171" i="14"/>
  <c r="AD172" i="14"/>
  <c r="AD173" i="14"/>
  <c r="AD174" i="14"/>
  <c r="AD175" i="14"/>
  <c r="AD176" i="14"/>
  <c r="AD177" i="14"/>
  <c r="AD178" i="14"/>
  <c r="AD179" i="14"/>
  <c r="AD180" i="14"/>
  <c r="AD181" i="14"/>
  <c r="AD182" i="14"/>
  <c r="AD183" i="14"/>
  <c r="AD184" i="14"/>
  <c r="AD185" i="14"/>
  <c r="AD186" i="14"/>
  <c r="AD187" i="14"/>
  <c r="AD188" i="14"/>
  <c r="AD189" i="14"/>
  <c r="AD190" i="14"/>
  <c r="AD191" i="14"/>
  <c r="AD192" i="14"/>
  <c r="AD193" i="14"/>
  <c r="AD194" i="14"/>
  <c r="AD195" i="14"/>
  <c r="AD196" i="14"/>
  <c r="AD197" i="14"/>
  <c r="AD198" i="14"/>
  <c r="AD199" i="14"/>
  <c r="AD200" i="14"/>
  <c r="AD201" i="14"/>
  <c r="AD202" i="14"/>
  <c r="AD203" i="14"/>
  <c r="AD204" i="14"/>
  <c r="AD205" i="14"/>
  <c r="AF6" i="14"/>
  <c r="AH7" i="14"/>
  <c r="AH8" i="14"/>
  <c r="AH9" i="14"/>
  <c r="AH10" i="14"/>
  <c r="AH11" i="14"/>
  <c r="AH12" i="14"/>
  <c r="AH13" i="14"/>
  <c r="AH14" i="14"/>
  <c r="AH15" i="14"/>
  <c r="AH16" i="14"/>
  <c r="AH17" i="14"/>
  <c r="AH18" i="14"/>
  <c r="AH19" i="14"/>
  <c r="AH20" i="14"/>
  <c r="AH21" i="14"/>
  <c r="AH22" i="14"/>
  <c r="AH23" i="14"/>
  <c r="AH24" i="14"/>
  <c r="AH26" i="14"/>
  <c r="AH27" i="14"/>
  <c r="AH28" i="14"/>
  <c r="AH29" i="14"/>
  <c r="AH30" i="14"/>
  <c r="AH31" i="14"/>
  <c r="AH32" i="14"/>
  <c r="AH33" i="14"/>
  <c r="AH34" i="14"/>
  <c r="AH35" i="14"/>
  <c r="AH36" i="14"/>
  <c r="AH37" i="14"/>
  <c r="AH38" i="14"/>
  <c r="AH39" i="14"/>
  <c r="AH40" i="14"/>
  <c r="AH41" i="14"/>
  <c r="AH42" i="14"/>
  <c r="AH43" i="14"/>
  <c r="AH44" i="14"/>
  <c r="AH45" i="14"/>
  <c r="AH46" i="14"/>
  <c r="AH47" i="14"/>
  <c r="AH48" i="14"/>
  <c r="AH49" i="14"/>
  <c r="AH50" i="14"/>
  <c r="AH51" i="14"/>
  <c r="AH52" i="14"/>
  <c r="AH53" i="14"/>
  <c r="AH54" i="14"/>
  <c r="AH55" i="14"/>
  <c r="AH56" i="14"/>
  <c r="AH57" i="14"/>
  <c r="AH58" i="14"/>
  <c r="AH59" i="14"/>
  <c r="AH60" i="14"/>
  <c r="AH61" i="14"/>
  <c r="AH62" i="14"/>
  <c r="AH63" i="14"/>
  <c r="AH64" i="14"/>
  <c r="AH65" i="14"/>
  <c r="AH66" i="14"/>
  <c r="AH67" i="14"/>
  <c r="AH68" i="14"/>
  <c r="AH69" i="14"/>
  <c r="AH70" i="14"/>
  <c r="AH71" i="14"/>
  <c r="AH72" i="14"/>
  <c r="AH73" i="14"/>
  <c r="AH74" i="14"/>
  <c r="AH75" i="14"/>
  <c r="AH76" i="14"/>
  <c r="AH77" i="14"/>
  <c r="AH78" i="14"/>
  <c r="AH79" i="14"/>
  <c r="AH80" i="14"/>
  <c r="AH81" i="14"/>
  <c r="AH82" i="14"/>
  <c r="AH83" i="14"/>
  <c r="AH84" i="14"/>
  <c r="AH85" i="14"/>
  <c r="AH86" i="14"/>
  <c r="AH87" i="14"/>
  <c r="AH88" i="14"/>
  <c r="AH89" i="14"/>
  <c r="AH90" i="14"/>
  <c r="AH91" i="14"/>
  <c r="AH92" i="14"/>
  <c r="AH93" i="14"/>
  <c r="AH94" i="14"/>
  <c r="AH95" i="14"/>
  <c r="AH96" i="14"/>
  <c r="AH97" i="14"/>
  <c r="AH98" i="14"/>
  <c r="AH99" i="14"/>
  <c r="AH100" i="14"/>
  <c r="AH101" i="14"/>
  <c r="AH102" i="14"/>
  <c r="AH103" i="14"/>
  <c r="AH104" i="14"/>
  <c r="AH105" i="14"/>
  <c r="AH106" i="14"/>
  <c r="AH107" i="14"/>
  <c r="AH108" i="14"/>
  <c r="AH109" i="14"/>
  <c r="AH110" i="14"/>
  <c r="AH111" i="14"/>
  <c r="AH112" i="14"/>
  <c r="AH113" i="14"/>
  <c r="AH114" i="14"/>
  <c r="AH115" i="14"/>
  <c r="AH116" i="14"/>
  <c r="AH117" i="14"/>
  <c r="AH118" i="14"/>
  <c r="AH119" i="14"/>
  <c r="AH120" i="14"/>
  <c r="AH121" i="14"/>
  <c r="AH122" i="14"/>
  <c r="AH123" i="14"/>
  <c r="AH124" i="14"/>
  <c r="AH125" i="14"/>
  <c r="AH126" i="14"/>
  <c r="AH127" i="14"/>
  <c r="AH128" i="14"/>
  <c r="AH129" i="14"/>
  <c r="AH130" i="14"/>
  <c r="AH131" i="14"/>
  <c r="AH132" i="14"/>
  <c r="AH133" i="14"/>
  <c r="AH134" i="14"/>
  <c r="AH135" i="14"/>
  <c r="AH136" i="14"/>
  <c r="AH137" i="14"/>
  <c r="AH138" i="14"/>
  <c r="AH139" i="14"/>
  <c r="AH140" i="14"/>
  <c r="AH141" i="14"/>
  <c r="AH142" i="14"/>
  <c r="AH143" i="14"/>
  <c r="AH144" i="14"/>
  <c r="AH145" i="14"/>
  <c r="AH146" i="14"/>
  <c r="AH147" i="14"/>
  <c r="AH148" i="14"/>
  <c r="AH149" i="14"/>
  <c r="AH150" i="14"/>
  <c r="AH151" i="14"/>
  <c r="AH152" i="14"/>
  <c r="AH153" i="14"/>
  <c r="AH154" i="14"/>
  <c r="AH155" i="14"/>
  <c r="AH156" i="14"/>
  <c r="AH157" i="14"/>
  <c r="AH158" i="14"/>
  <c r="AH159" i="14"/>
  <c r="AH160" i="14"/>
  <c r="AH161" i="14"/>
  <c r="AH162" i="14"/>
  <c r="AH163" i="14"/>
  <c r="AH164" i="14"/>
  <c r="AH165" i="14"/>
  <c r="AH166" i="14"/>
  <c r="AH167" i="14"/>
  <c r="AH168" i="14"/>
  <c r="AH169" i="14"/>
  <c r="AH170" i="14"/>
  <c r="AH171" i="14"/>
  <c r="AH172" i="14"/>
  <c r="AH173" i="14"/>
  <c r="AH174" i="14"/>
  <c r="AH175" i="14"/>
  <c r="AH176" i="14"/>
  <c r="AH177" i="14"/>
  <c r="AH178" i="14"/>
  <c r="AH179" i="14"/>
  <c r="AH180" i="14"/>
  <c r="AH181" i="14"/>
  <c r="AH182" i="14"/>
  <c r="AH183" i="14"/>
  <c r="AH184" i="14"/>
  <c r="AH185" i="14"/>
  <c r="AH186" i="14"/>
  <c r="AH187" i="14"/>
  <c r="AH188" i="14"/>
  <c r="AH189" i="14"/>
  <c r="AH190" i="14"/>
  <c r="AH191" i="14"/>
  <c r="AH192" i="14"/>
  <c r="AH193" i="14"/>
  <c r="AH194" i="14"/>
  <c r="AH195" i="14"/>
  <c r="AH196" i="14"/>
  <c r="AH197" i="14"/>
  <c r="AH198" i="14"/>
  <c r="AH199" i="14"/>
  <c r="AH200" i="14"/>
  <c r="AH201" i="14"/>
  <c r="AH202" i="14"/>
  <c r="AH203" i="14"/>
  <c r="AH204" i="14"/>
  <c r="AH205" i="14"/>
  <c r="AH6" i="14"/>
  <c r="AF7" i="14"/>
  <c r="AF8" i="14"/>
  <c r="AF9" i="14"/>
  <c r="AF10" i="14"/>
  <c r="AF14" i="14"/>
  <c r="AF16" i="14"/>
  <c r="AF17" i="14"/>
  <c r="AF18" i="14"/>
  <c r="AF22" i="14"/>
  <c r="AF26" i="14"/>
  <c r="AF27" i="14"/>
  <c r="AF28" i="14"/>
  <c r="AF29" i="14"/>
  <c r="AF30" i="14"/>
  <c r="AF31" i="14"/>
  <c r="AF32" i="14"/>
  <c r="AF33" i="14"/>
  <c r="AF34" i="14"/>
  <c r="AF35" i="14"/>
  <c r="AF36" i="14"/>
  <c r="AF37" i="14"/>
  <c r="AF38" i="14"/>
  <c r="AF39" i="14"/>
  <c r="AF40" i="14"/>
  <c r="AF41" i="14"/>
  <c r="AF42" i="14"/>
  <c r="AF43" i="14"/>
  <c r="AF44" i="14"/>
  <c r="AF45" i="14"/>
  <c r="AF46" i="14"/>
  <c r="AF47" i="14"/>
  <c r="AF48" i="14"/>
  <c r="AF49" i="14"/>
  <c r="AF50" i="14"/>
  <c r="AF51" i="14"/>
  <c r="AF52" i="14"/>
  <c r="AF53" i="14"/>
  <c r="AF54" i="14"/>
  <c r="AF55" i="14"/>
  <c r="AF56" i="14"/>
  <c r="AF57" i="14"/>
  <c r="AF58" i="14"/>
  <c r="AF59" i="14"/>
  <c r="AF60" i="14"/>
  <c r="AF61" i="14"/>
  <c r="AF62" i="14"/>
  <c r="AF63" i="14"/>
  <c r="AF64" i="14"/>
  <c r="AF65" i="14"/>
  <c r="AF66" i="14"/>
  <c r="AF67" i="14"/>
  <c r="AF68" i="14"/>
  <c r="AF69" i="14"/>
  <c r="AF70" i="14"/>
  <c r="AF71" i="14"/>
  <c r="AF72" i="14"/>
  <c r="AF73" i="14"/>
  <c r="AF74" i="14"/>
  <c r="AF75" i="14"/>
  <c r="AF76" i="14"/>
  <c r="AF77" i="14"/>
  <c r="AF78" i="14"/>
  <c r="AF79" i="14"/>
  <c r="AF80" i="14"/>
  <c r="AF81" i="14"/>
  <c r="AF82" i="14"/>
  <c r="AF83" i="14"/>
  <c r="AF84" i="14"/>
  <c r="AF85" i="14"/>
  <c r="AF86" i="14"/>
  <c r="AF87" i="14"/>
  <c r="AF88" i="14"/>
  <c r="AF89" i="14"/>
  <c r="AF90" i="14"/>
  <c r="AF91" i="14"/>
  <c r="AF92" i="14"/>
  <c r="AF93" i="14"/>
  <c r="AF94" i="14"/>
  <c r="AF95" i="14"/>
  <c r="AF96" i="14"/>
  <c r="AF97" i="14"/>
  <c r="AF98" i="14"/>
  <c r="AF99" i="14"/>
  <c r="AF100" i="14"/>
  <c r="AF101" i="14"/>
  <c r="AF102" i="14"/>
  <c r="AF103" i="14"/>
  <c r="AF104" i="14"/>
  <c r="AF105" i="14"/>
  <c r="AF106" i="14"/>
  <c r="AF107" i="14"/>
  <c r="AF108" i="14"/>
  <c r="AF109" i="14"/>
  <c r="AF110" i="14"/>
  <c r="AF111" i="14"/>
  <c r="AF112" i="14"/>
  <c r="AF113" i="14"/>
  <c r="AF114" i="14"/>
  <c r="AF115" i="14"/>
  <c r="AF116" i="14"/>
  <c r="AF117" i="14"/>
  <c r="AF118" i="14"/>
  <c r="AF119" i="14"/>
  <c r="AF120" i="14"/>
  <c r="AF121" i="14"/>
  <c r="AF122" i="14"/>
  <c r="AF123" i="14"/>
  <c r="AF124" i="14"/>
  <c r="AF125" i="14"/>
  <c r="AF126" i="14"/>
  <c r="AF127" i="14"/>
  <c r="AF128" i="14"/>
  <c r="AF129" i="14"/>
  <c r="AF130" i="14"/>
  <c r="AF131" i="14"/>
  <c r="AF132" i="14"/>
  <c r="AF133" i="14"/>
  <c r="AF134" i="14"/>
  <c r="AF135" i="14"/>
  <c r="AF136" i="14"/>
  <c r="AF137" i="14"/>
  <c r="AF138" i="14"/>
  <c r="AF139" i="14"/>
  <c r="AF140" i="14"/>
  <c r="AF141" i="14"/>
  <c r="AF142" i="14"/>
  <c r="AF143" i="14"/>
  <c r="AF144" i="14"/>
  <c r="AF145" i="14"/>
  <c r="AF146" i="14"/>
  <c r="AF147" i="14"/>
  <c r="AF148" i="14"/>
  <c r="AF149" i="14"/>
  <c r="AF150" i="14"/>
  <c r="AF151" i="14"/>
  <c r="AF152" i="14"/>
  <c r="AF153" i="14"/>
  <c r="AF154" i="14"/>
  <c r="AF155" i="14"/>
  <c r="AF156" i="14"/>
  <c r="AF157" i="14"/>
  <c r="AF158" i="14"/>
  <c r="AF159" i="14"/>
  <c r="AF160" i="14"/>
  <c r="AF161" i="14"/>
  <c r="AF162" i="14"/>
  <c r="AF163" i="14"/>
  <c r="AF164" i="14"/>
  <c r="AF165" i="14"/>
  <c r="AF166" i="14"/>
  <c r="AF167" i="14"/>
  <c r="AF168" i="14"/>
  <c r="AF169" i="14"/>
  <c r="AF170" i="14"/>
  <c r="AF171" i="14"/>
  <c r="AF172" i="14"/>
  <c r="AF173" i="14"/>
  <c r="AF174" i="14"/>
  <c r="AF175" i="14"/>
  <c r="AF176" i="14"/>
  <c r="AF177" i="14"/>
  <c r="AF178" i="14"/>
  <c r="AF179" i="14"/>
  <c r="AF180" i="14"/>
  <c r="AF181" i="14"/>
  <c r="AF182" i="14"/>
  <c r="AF183" i="14"/>
  <c r="AF184" i="14"/>
  <c r="AF185" i="14"/>
  <c r="AF186" i="14"/>
  <c r="AF187" i="14"/>
  <c r="AF188" i="14"/>
  <c r="AF189" i="14"/>
  <c r="AF190" i="14"/>
  <c r="AF191" i="14"/>
  <c r="AF192" i="14"/>
  <c r="AF193" i="14"/>
  <c r="AF194" i="14"/>
  <c r="AF195" i="14"/>
  <c r="AF196" i="14"/>
  <c r="AF197" i="14"/>
  <c r="AF198" i="14"/>
  <c r="AF199" i="14"/>
  <c r="AF200" i="14"/>
  <c r="AF201" i="14"/>
  <c r="AF202" i="14"/>
  <c r="AF203" i="14"/>
  <c r="AF204" i="14"/>
  <c r="AF205" i="14"/>
  <c r="AN7" i="14"/>
  <c r="AN8" i="14"/>
  <c r="AN9" i="14"/>
  <c r="AN10" i="14"/>
  <c r="AN11" i="14"/>
  <c r="AN12" i="14"/>
  <c r="AN13" i="14"/>
  <c r="AN14" i="14"/>
  <c r="AN15" i="14"/>
  <c r="AN16" i="14"/>
  <c r="AN17" i="14"/>
  <c r="AN18" i="14"/>
  <c r="AN19" i="14"/>
  <c r="AN20" i="14"/>
  <c r="AN21" i="14"/>
  <c r="AN22" i="14"/>
  <c r="AN23" i="14"/>
  <c r="AN24" i="14"/>
  <c r="AN25" i="14"/>
  <c r="AN26" i="14"/>
  <c r="AN27" i="14"/>
  <c r="AN28" i="14"/>
  <c r="AN29" i="14"/>
  <c r="AN30" i="14"/>
  <c r="AN31" i="14"/>
  <c r="AN32" i="14"/>
  <c r="AN33" i="14"/>
  <c r="AN34" i="14"/>
  <c r="AN35" i="14"/>
  <c r="AN36" i="14"/>
  <c r="AN37" i="14"/>
  <c r="AN38" i="14"/>
  <c r="AN39" i="14"/>
  <c r="AN40" i="14"/>
  <c r="AN41" i="14"/>
  <c r="AN42" i="14"/>
  <c r="AN43" i="14"/>
  <c r="AN44" i="14"/>
  <c r="AN45" i="14"/>
  <c r="AN46" i="14"/>
  <c r="AN47" i="14"/>
  <c r="AN48" i="14"/>
  <c r="AN49" i="14"/>
  <c r="AN50" i="14"/>
  <c r="AN51" i="14"/>
  <c r="AN52" i="14"/>
  <c r="AN53" i="14"/>
  <c r="AN54" i="14"/>
  <c r="AN55" i="14"/>
  <c r="AN56" i="14"/>
  <c r="AN57" i="14"/>
  <c r="AN58" i="14"/>
  <c r="AN59" i="14"/>
  <c r="AN60" i="14"/>
  <c r="AN61" i="14"/>
  <c r="AN62" i="14"/>
  <c r="AN63" i="14"/>
  <c r="AN64" i="14"/>
  <c r="AN65" i="14"/>
  <c r="AN66" i="14"/>
  <c r="AN67" i="14"/>
  <c r="AN68" i="14"/>
  <c r="AN69" i="14"/>
  <c r="AN70" i="14"/>
  <c r="AN71" i="14"/>
  <c r="AN72" i="14"/>
  <c r="AN73" i="14"/>
  <c r="AN74" i="14"/>
  <c r="AN75" i="14"/>
  <c r="AN76" i="14"/>
  <c r="AN77" i="14"/>
  <c r="AN78" i="14"/>
  <c r="AN79" i="14"/>
  <c r="AN80" i="14"/>
  <c r="AN81" i="14"/>
  <c r="AN82" i="14"/>
  <c r="AN83" i="14"/>
  <c r="AN84" i="14"/>
  <c r="AN85" i="14"/>
  <c r="AN86" i="14"/>
  <c r="AN87" i="14"/>
  <c r="AN88" i="14"/>
  <c r="AN89" i="14"/>
  <c r="AN90" i="14"/>
  <c r="AN91" i="14"/>
  <c r="AN92" i="14"/>
  <c r="AN93" i="14"/>
  <c r="AN94" i="14"/>
  <c r="AN95" i="14"/>
  <c r="AN96" i="14"/>
  <c r="AN97" i="14"/>
  <c r="AN98" i="14"/>
  <c r="AN99" i="14"/>
  <c r="AN100" i="14"/>
  <c r="AN101" i="14"/>
  <c r="AN102" i="14"/>
  <c r="AN103" i="14"/>
  <c r="AN104" i="14"/>
  <c r="AN105" i="14"/>
  <c r="AN106" i="14"/>
  <c r="AN107" i="14"/>
  <c r="AN108" i="14"/>
  <c r="AN109" i="14"/>
  <c r="AN110" i="14"/>
  <c r="AN111" i="14"/>
  <c r="AN112" i="14"/>
  <c r="AN113" i="14"/>
  <c r="AN114" i="14"/>
  <c r="AN115" i="14"/>
  <c r="AN116" i="14"/>
  <c r="AN117" i="14"/>
  <c r="AN118" i="14"/>
  <c r="AN119" i="14"/>
  <c r="AN120" i="14"/>
  <c r="AN121" i="14"/>
  <c r="AN122" i="14"/>
  <c r="AN123" i="14"/>
  <c r="AN124" i="14"/>
  <c r="AN125" i="14"/>
  <c r="AN126" i="14"/>
  <c r="AN127" i="14"/>
  <c r="AN128" i="14"/>
  <c r="AN129" i="14"/>
  <c r="AN130" i="14"/>
  <c r="AN131" i="14"/>
  <c r="AN132" i="14"/>
  <c r="AN133" i="14"/>
  <c r="AN134" i="14"/>
  <c r="AN135" i="14"/>
  <c r="AN136" i="14"/>
  <c r="AN137" i="14"/>
  <c r="AN138" i="14"/>
  <c r="AN139" i="14"/>
  <c r="AN140" i="14"/>
  <c r="AN141" i="14"/>
  <c r="AN142" i="14"/>
  <c r="AN143" i="14"/>
  <c r="AN144" i="14"/>
  <c r="AN145" i="14"/>
  <c r="AN146" i="14"/>
  <c r="AN147" i="14"/>
  <c r="AN148" i="14"/>
  <c r="AN149" i="14"/>
  <c r="AN150" i="14"/>
  <c r="AN151" i="14"/>
  <c r="AN152" i="14"/>
  <c r="AN153" i="14"/>
  <c r="AN154" i="14"/>
  <c r="AN155" i="14"/>
  <c r="AN156" i="14"/>
  <c r="AN157" i="14"/>
  <c r="AN158" i="14"/>
  <c r="AN159" i="14"/>
  <c r="AN160" i="14"/>
  <c r="AN161" i="14"/>
  <c r="AN162" i="14"/>
  <c r="AN163" i="14"/>
  <c r="AN164" i="14"/>
  <c r="AN165" i="14"/>
  <c r="AN166" i="14"/>
  <c r="AN167" i="14"/>
  <c r="AN168" i="14"/>
  <c r="AN169" i="14"/>
  <c r="AN170" i="14"/>
  <c r="AN171" i="14"/>
  <c r="AN172" i="14"/>
  <c r="AN173" i="14"/>
  <c r="AN174" i="14"/>
  <c r="AN175" i="14"/>
  <c r="AN176" i="14"/>
  <c r="AN177" i="14"/>
  <c r="AN178" i="14"/>
  <c r="AN179" i="14"/>
  <c r="AN180" i="14"/>
  <c r="AN181" i="14"/>
  <c r="AN182" i="14"/>
  <c r="AN183" i="14"/>
  <c r="AN184" i="14"/>
  <c r="AN185" i="14"/>
  <c r="AN186" i="14"/>
  <c r="AN187" i="14"/>
  <c r="AN188" i="14"/>
  <c r="AN189" i="14"/>
  <c r="AN190" i="14"/>
  <c r="AN191" i="14"/>
  <c r="AN192" i="14"/>
  <c r="AN193" i="14"/>
  <c r="AN194" i="14"/>
  <c r="AN195" i="14"/>
  <c r="AN196" i="14"/>
  <c r="AN197" i="14"/>
  <c r="AN198" i="14"/>
  <c r="AN199" i="14"/>
  <c r="AN200" i="14"/>
  <c r="AN201" i="14"/>
  <c r="AN202" i="14"/>
  <c r="AN203" i="14"/>
  <c r="AN204" i="14"/>
  <c r="AN205" i="14"/>
  <c r="AN6" i="14"/>
  <c r="AJ7" i="14"/>
  <c r="AJ8" i="14"/>
  <c r="AJ9" i="14"/>
  <c r="AJ10" i="14"/>
  <c r="AJ11" i="14"/>
  <c r="AJ12" i="14"/>
  <c r="AJ13" i="14"/>
  <c r="AJ14" i="14"/>
  <c r="AJ15" i="14"/>
  <c r="AJ16" i="14"/>
  <c r="AJ17" i="14"/>
  <c r="AJ18" i="14"/>
  <c r="AJ19" i="14"/>
  <c r="AJ20" i="14"/>
  <c r="AJ21" i="14"/>
  <c r="AJ22" i="14"/>
  <c r="AJ23" i="14"/>
  <c r="AJ24" i="14"/>
  <c r="AJ25" i="14"/>
  <c r="AJ26" i="14"/>
  <c r="AJ27" i="14"/>
  <c r="AJ28" i="14"/>
  <c r="AJ29" i="14"/>
  <c r="AJ30" i="14"/>
  <c r="AJ31" i="14"/>
  <c r="AJ32" i="14"/>
  <c r="AJ33" i="14"/>
  <c r="AJ34" i="14"/>
  <c r="AJ35" i="14"/>
  <c r="AJ36" i="14"/>
  <c r="AJ37" i="14"/>
  <c r="AJ38" i="14"/>
  <c r="AJ39" i="14"/>
  <c r="AJ40" i="14"/>
  <c r="AJ41" i="14"/>
  <c r="AJ42" i="14"/>
  <c r="AJ43" i="14"/>
  <c r="AJ44" i="14"/>
  <c r="AJ45" i="14"/>
  <c r="AJ46" i="14"/>
  <c r="AJ47" i="14"/>
  <c r="AJ48" i="14"/>
  <c r="AJ49" i="14"/>
  <c r="AJ50" i="14"/>
  <c r="AJ51" i="14"/>
  <c r="AJ52" i="14"/>
  <c r="AJ53" i="14"/>
  <c r="AJ54" i="14"/>
  <c r="AJ55" i="14"/>
  <c r="AJ56" i="14"/>
  <c r="AJ57" i="14"/>
  <c r="AJ58" i="14"/>
  <c r="AJ59" i="14"/>
  <c r="AJ60" i="14"/>
  <c r="AJ61" i="14"/>
  <c r="AJ62" i="14"/>
  <c r="AJ63" i="14"/>
  <c r="AJ64" i="14"/>
  <c r="AJ65" i="14"/>
  <c r="AJ66" i="14"/>
  <c r="AJ67" i="14"/>
  <c r="AJ68" i="14"/>
  <c r="AJ69" i="14"/>
  <c r="AJ70" i="14"/>
  <c r="AJ71" i="14"/>
  <c r="AJ72" i="14"/>
  <c r="AJ73" i="14"/>
  <c r="AJ74" i="14"/>
  <c r="AJ75" i="14"/>
  <c r="AJ76" i="14"/>
  <c r="AJ77" i="14"/>
  <c r="AJ78" i="14"/>
  <c r="AJ79" i="14"/>
  <c r="AJ80" i="14"/>
  <c r="AJ81" i="14"/>
  <c r="AJ82" i="14"/>
  <c r="AJ83" i="14"/>
  <c r="AJ84" i="14"/>
  <c r="AJ85" i="14"/>
  <c r="AJ86" i="14"/>
  <c r="AJ87" i="14"/>
  <c r="AJ88" i="14"/>
  <c r="AJ89" i="14"/>
  <c r="AJ90" i="14"/>
  <c r="AJ91" i="14"/>
  <c r="AJ92" i="14"/>
  <c r="AJ93" i="14"/>
  <c r="AJ94" i="14"/>
  <c r="AJ95" i="14"/>
  <c r="AJ96" i="14"/>
  <c r="AJ97" i="14"/>
  <c r="AJ98" i="14"/>
  <c r="AJ99" i="14"/>
  <c r="AJ100" i="14"/>
  <c r="AJ101" i="14"/>
  <c r="AJ102" i="14"/>
  <c r="AJ103" i="14"/>
  <c r="AJ104" i="14"/>
  <c r="AJ105" i="14"/>
  <c r="AJ106" i="14"/>
  <c r="AJ107" i="14"/>
  <c r="AJ108" i="14"/>
  <c r="AJ109" i="14"/>
  <c r="AJ110" i="14"/>
  <c r="AJ111" i="14"/>
  <c r="AJ112" i="14"/>
  <c r="AJ113" i="14"/>
  <c r="AJ114" i="14"/>
  <c r="AJ115" i="14"/>
  <c r="AJ116" i="14"/>
  <c r="AJ117" i="14"/>
  <c r="AJ118" i="14"/>
  <c r="AJ119" i="14"/>
  <c r="AJ120" i="14"/>
  <c r="AJ121" i="14"/>
  <c r="AJ122" i="14"/>
  <c r="AJ123" i="14"/>
  <c r="AJ124" i="14"/>
  <c r="AJ125" i="14"/>
  <c r="AJ126" i="14"/>
  <c r="AJ127" i="14"/>
  <c r="AJ128" i="14"/>
  <c r="AJ129" i="14"/>
  <c r="AJ130" i="14"/>
  <c r="AJ131" i="14"/>
  <c r="AJ132" i="14"/>
  <c r="AJ133" i="14"/>
  <c r="AJ134" i="14"/>
  <c r="AJ135" i="14"/>
  <c r="AJ136" i="14"/>
  <c r="AJ137" i="14"/>
  <c r="AJ138" i="14"/>
  <c r="AJ139" i="14"/>
  <c r="AJ140" i="14"/>
  <c r="AJ141" i="14"/>
  <c r="AJ142" i="14"/>
  <c r="AJ143" i="14"/>
  <c r="AJ144" i="14"/>
  <c r="AJ145" i="14"/>
  <c r="AJ146" i="14"/>
  <c r="AJ147" i="14"/>
  <c r="AJ148" i="14"/>
  <c r="AJ149" i="14"/>
  <c r="AJ150" i="14"/>
  <c r="AJ151" i="14"/>
  <c r="AJ152" i="14"/>
  <c r="AJ153" i="14"/>
  <c r="AJ154" i="14"/>
  <c r="AJ155" i="14"/>
  <c r="AJ156" i="14"/>
  <c r="AJ157" i="14"/>
  <c r="AJ158" i="14"/>
  <c r="AJ159" i="14"/>
  <c r="AJ160" i="14"/>
  <c r="AJ161" i="14"/>
  <c r="AJ162" i="14"/>
  <c r="AJ163" i="14"/>
  <c r="AJ164" i="14"/>
  <c r="AJ165" i="14"/>
  <c r="AJ166" i="14"/>
  <c r="AJ167" i="14"/>
  <c r="AJ168" i="14"/>
  <c r="AJ169" i="14"/>
  <c r="AJ170" i="14"/>
  <c r="AJ171" i="14"/>
  <c r="AJ172" i="14"/>
  <c r="AJ173" i="14"/>
  <c r="AJ174" i="14"/>
  <c r="AJ175" i="14"/>
  <c r="AJ176" i="14"/>
  <c r="AJ177" i="14"/>
  <c r="AJ178" i="14"/>
  <c r="AJ179" i="14"/>
  <c r="AJ180" i="14"/>
  <c r="AJ181" i="14"/>
  <c r="AJ182" i="14"/>
  <c r="AJ183" i="14"/>
  <c r="AJ184" i="14"/>
  <c r="AJ185" i="14"/>
  <c r="AJ186" i="14"/>
  <c r="AJ187" i="14"/>
  <c r="AJ188" i="14"/>
  <c r="AJ189" i="14"/>
  <c r="AJ190" i="14"/>
  <c r="AJ191" i="14"/>
  <c r="AJ192" i="14"/>
  <c r="AJ193" i="14"/>
  <c r="AJ194" i="14"/>
  <c r="AJ195" i="14"/>
  <c r="AJ196" i="14"/>
  <c r="AJ197" i="14"/>
  <c r="AJ198" i="14"/>
  <c r="AJ199" i="14"/>
  <c r="AJ200" i="14"/>
  <c r="AJ201" i="14"/>
  <c r="AJ202" i="14"/>
  <c r="AJ203" i="14"/>
  <c r="AJ204" i="14"/>
  <c r="AJ205" i="14"/>
  <c r="AJ6" i="14"/>
  <c r="AF25" i="14" l="1"/>
  <c r="C18" i="24"/>
  <c r="C19" i="24"/>
  <c r="C20" i="24"/>
  <c r="C21" i="24"/>
  <c r="C22" i="24"/>
  <c r="C23" i="24"/>
  <c r="C24" i="24"/>
  <c r="C25" i="24"/>
  <c r="C26" i="24"/>
  <c r="C17" i="24"/>
  <c r="C11" i="24"/>
  <c r="C12" i="24"/>
  <c r="C10" i="24"/>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AZ7" i="14"/>
  <c r="AZ8" i="14"/>
  <c r="AZ9" i="14"/>
  <c r="AZ10" i="14"/>
  <c r="AZ11" i="14"/>
  <c r="AZ12" i="14"/>
  <c r="AZ13" i="14"/>
  <c r="AZ14" i="14"/>
  <c r="AZ15" i="14"/>
  <c r="AZ16" i="14"/>
  <c r="AZ17" i="14"/>
  <c r="AZ18" i="14"/>
  <c r="AZ19" i="14"/>
  <c r="AZ20" i="14"/>
  <c r="AZ21" i="14"/>
  <c r="AZ22" i="14"/>
  <c r="AZ23" i="14"/>
  <c r="AZ24" i="14"/>
  <c r="AZ25" i="14"/>
  <c r="AZ26" i="14"/>
  <c r="AZ27" i="14"/>
  <c r="AZ28" i="14"/>
  <c r="AZ29" i="14"/>
  <c r="AZ30" i="14"/>
  <c r="AZ31" i="14"/>
  <c r="AZ32" i="14"/>
  <c r="AZ33" i="14"/>
  <c r="AZ34" i="14"/>
  <c r="AZ35" i="14"/>
  <c r="AZ36" i="14"/>
  <c r="AZ37" i="14"/>
  <c r="AZ38" i="14"/>
  <c r="AZ39" i="14"/>
  <c r="AZ40" i="14"/>
  <c r="AZ41" i="14"/>
  <c r="AZ42" i="14"/>
  <c r="AZ43" i="14"/>
  <c r="AZ44" i="14"/>
  <c r="AZ45" i="14"/>
  <c r="AZ46" i="14"/>
  <c r="AZ47" i="14"/>
  <c r="AZ48" i="14"/>
  <c r="AZ49" i="14"/>
  <c r="AZ50" i="14"/>
  <c r="AZ51" i="14"/>
  <c r="AZ52" i="14"/>
  <c r="AZ53" i="14"/>
  <c r="AZ54" i="14"/>
  <c r="AZ55" i="14"/>
  <c r="AZ56" i="14"/>
  <c r="AZ57" i="14"/>
  <c r="AZ58" i="14"/>
  <c r="AZ59" i="14"/>
  <c r="AZ60" i="14"/>
  <c r="AZ61" i="14"/>
  <c r="AZ62" i="14"/>
  <c r="AZ63" i="14"/>
  <c r="AZ64" i="14"/>
  <c r="AZ65" i="14"/>
  <c r="AZ66" i="14"/>
  <c r="AZ67" i="14"/>
  <c r="AZ68" i="14"/>
  <c r="AZ69" i="14"/>
  <c r="AZ70" i="14"/>
  <c r="AZ71" i="14"/>
  <c r="AZ72" i="14"/>
  <c r="AZ73" i="14"/>
  <c r="AZ74" i="14"/>
  <c r="AZ75" i="14"/>
  <c r="AZ76" i="14"/>
  <c r="AZ77" i="14"/>
  <c r="AZ78" i="14"/>
  <c r="AZ79" i="14"/>
  <c r="AZ80" i="14"/>
  <c r="AZ81" i="14"/>
  <c r="AZ82" i="14"/>
  <c r="AZ83" i="14"/>
  <c r="AZ84" i="14"/>
  <c r="AZ85" i="14"/>
  <c r="AZ86" i="14"/>
  <c r="AZ87" i="14"/>
  <c r="AZ88" i="14"/>
  <c r="AZ89" i="14"/>
  <c r="AZ90" i="14"/>
  <c r="AZ91" i="14"/>
  <c r="AZ92" i="14"/>
  <c r="AZ93" i="14"/>
  <c r="AZ94" i="14"/>
  <c r="AZ95" i="14"/>
  <c r="AZ96" i="14"/>
  <c r="AZ97" i="14"/>
  <c r="AZ98" i="14"/>
  <c r="AZ99" i="14"/>
  <c r="AZ100" i="14"/>
  <c r="AZ101" i="14"/>
  <c r="AZ102" i="14"/>
  <c r="AZ103" i="14"/>
  <c r="AZ104" i="14"/>
  <c r="AZ105" i="14"/>
  <c r="AZ106" i="14"/>
  <c r="AZ107" i="14"/>
  <c r="AZ108" i="14"/>
  <c r="AZ109" i="14"/>
  <c r="AZ110" i="14"/>
  <c r="AZ111" i="14"/>
  <c r="AZ112" i="14"/>
  <c r="AZ113" i="14"/>
  <c r="AZ114" i="14"/>
  <c r="AZ115" i="14"/>
  <c r="AZ116" i="14"/>
  <c r="AZ117" i="14"/>
  <c r="AZ118" i="14"/>
  <c r="AZ119" i="14"/>
  <c r="AZ120" i="14"/>
  <c r="AZ121" i="14"/>
  <c r="AZ122" i="14"/>
  <c r="AZ123" i="14"/>
  <c r="AZ124" i="14"/>
  <c r="AZ125" i="14"/>
  <c r="AZ126" i="14"/>
  <c r="AZ127" i="14"/>
  <c r="AZ128" i="14"/>
  <c r="AZ129" i="14"/>
  <c r="AZ130" i="14"/>
  <c r="AZ131" i="14"/>
  <c r="AZ132" i="14"/>
  <c r="AZ133" i="14"/>
  <c r="AZ134" i="14"/>
  <c r="AZ135" i="14"/>
  <c r="AZ136" i="14"/>
  <c r="AZ137" i="14"/>
  <c r="AZ138" i="14"/>
  <c r="AZ139" i="14"/>
  <c r="AZ140" i="14"/>
  <c r="AZ141" i="14"/>
  <c r="AZ142" i="14"/>
  <c r="AZ143" i="14"/>
  <c r="AZ144" i="14"/>
  <c r="AZ145" i="14"/>
  <c r="AZ146" i="14"/>
  <c r="AZ147" i="14"/>
  <c r="AZ148" i="14"/>
  <c r="AZ149" i="14"/>
  <c r="AZ150" i="14"/>
  <c r="AZ151" i="14"/>
  <c r="AZ152" i="14"/>
  <c r="AZ153" i="14"/>
  <c r="AZ154" i="14"/>
  <c r="AZ155" i="14"/>
  <c r="AZ156" i="14"/>
  <c r="AZ157" i="14"/>
  <c r="AZ158" i="14"/>
  <c r="AZ159" i="14"/>
  <c r="AZ160" i="14"/>
  <c r="AZ161" i="14"/>
  <c r="AZ162" i="14"/>
  <c r="AZ163" i="14"/>
  <c r="AZ164" i="14"/>
  <c r="AZ165" i="14"/>
  <c r="AZ166" i="14"/>
  <c r="AZ167" i="14"/>
  <c r="AZ168" i="14"/>
  <c r="AZ169" i="14"/>
  <c r="AZ170" i="14"/>
  <c r="AZ171" i="14"/>
  <c r="AZ172" i="14"/>
  <c r="AZ173" i="14"/>
  <c r="AZ174" i="14"/>
  <c r="AZ175" i="14"/>
  <c r="AZ176" i="14"/>
  <c r="AZ177" i="14"/>
  <c r="AZ178" i="14"/>
  <c r="AZ179" i="14"/>
  <c r="AZ180" i="14"/>
  <c r="AZ181" i="14"/>
  <c r="AZ182" i="14"/>
  <c r="AZ183" i="14"/>
  <c r="AZ184" i="14"/>
  <c r="AZ185" i="14"/>
  <c r="AZ186" i="14"/>
  <c r="AZ187" i="14"/>
  <c r="AZ188" i="14"/>
  <c r="AZ189" i="14"/>
  <c r="AZ190" i="14"/>
  <c r="AZ191" i="14"/>
  <c r="AZ192" i="14"/>
  <c r="AZ193" i="14"/>
  <c r="AZ194" i="14"/>
  <c r="AZ195" i="14"/>
  <c r="AZ196" i="14"/>
  <c r="AZ197" i="14"/>
  <c r="AZ198" i="14"/>
  <c r="AZ199" i="14"/>
  <c r="AZ200" i="14"/>
  <c r="AZ201" i="14"/>
  <c r="AZ202" i="14"/>
  <c r="AZ203" i="14"/>
  <c r="AZ204" i="14"/>
  <c r="AZ205" i="14"/>
  <c r="AZ6" i="14"/>
  <c r="H7" i="21" l="1"/>
  <c r="H8" i="21"/>
  <c r="H9" i="21"/>
  <c r="H10" i="21"/>
  <c r="H11" i="21"/>
  <c r="H12" i="21"/>
  <c r="H13" i="21"/>
  <c r="H14" i="21"/>
  <c r="H15" i="21"/>
  <c r="H16" i="21"/>
  <c r="H17" i="21"/>
  <c r="H18" i="21"/>
  <c r="H19" i="21"/>
  <c r="H20" i="21"/>
  <c r="H21" i="21"/>
  <c r="H22" i="21"/>
  <c r="H23" i="21"/>
  <c r="H24" i="21"/>
  <c r="H25" i="21"/>
  <c r="H26" i="21"/>
  <c r="H27" i="21"/>
  <c r="H28" i="21"/>
  <c r="H29" i="21"/>
  <c r="H30" i="21"/>
  <c r="H31" i="21"/>
  <c r="H32" i="21"/>
  <c r="H33" i="21"/>
  <c r="H34" i="21"/>
  <c r="H35" i="21"/>
  <c r="H36" i="21"/>
  <c r="H37" i="21"/>
  <c r="H38" i="21"/>
  <c r="H39" i="21"/>
  <c r="H40" i="21"/>
  <c r="H41" i="21"/>
  <c r="H42" i="21"/>
  <c r="H43" i="21"/>
  <c r="H44" i="21"/>
  <c r="H45" i="21"/>
  <c r="H46" i="21"/>
  <c r="H47" i="21"/>
  <c r="H48" i="21"/>
  <c r="H49" i="21"/>
  <c r="H50" i="21"/>
  <c r="H51" i="21"/>
  <c r="H52" i="21"/>
  <c r="H53" i="21"/>
  <c r="H54" i="21"/>
  <c r="H55" i="21"/>
  <c r="H56" i="21"/>
  <c r="H57" i="21"/>
  <c r="H58" i="21"/>
  <c r="H59" i="21"/>
  <c r="H60" i="21"/>
  <c r="H61" i="21"/>
  <c r="H62" i="21"/>
  <c r="H63" i="21"/>
  <c r="H64" i="21"/>
  <c r="H65" i="21"/>
  <c r="H66" i="21"/>
  <c r="H67" i="21"/>
  <c r="H68" i="21"/>
  <c r="H69" i="21"/>
  <c r="H70" i="21"/>
  <c r="H71" i="21"/>
  <c r="H72" i="21"/>
  <c r="H73" i="21"/>
  <c r="H74" i="21"/>
  <c r="H75" i="21"/>
  <c r="H76" i="21"/>
  <c r="H77" i="21"/>
  <c r="H78" i="21"/>
  <c r="H79" i="21"/>
  <c r="H80" i="21"/>
  <c r="H81" i="21"/>
  <c r="H82" i="21"/>
  <c r="H83" i="21"/>
  <c r="H84" i="21"/>
  <c r="H85" i="21"/>
  <c r="H86" i="21"/>
  <c r="H87" i="21"/>
  <c r="H88" i="21"/>
  <c r="H89" i="21"/>
  <c r="H90" i="21"/>
  <c r="H91" i="21"/>
  <c r="H92" i="21"/>
  <c r="H93" i="21"/>
  <c r="H94" i="21"/>
  <c r="H95" i="21"/>
  <c r="H96" i="21"/>
  <c r="H97" i="21"/>
  <c r="H98" i="21"/>
  <c r="H99" i="21"/>
  <c r="H100" i="21"/>
  <c r="H101" i="21"/>
  <c r="H102" i="21"/>
  <c r="H103" i="21"/>
  <c r="H104" i="21"/>
  <c r="H105" i="21"/>
  <c r="H106" i="21"/>
  <c r="H107" i="21"/>
  <c r="H108" i="21"/>
  <c r="H109" i="21"/>
  <c r="H110" i="21"/>
  <c r="H111" i="21"/>
  <c r="AF11" i="14" l="1"/>
  <c r="AF12" i="14"/>
  <c r="AF13" i="14"/>
  <c r="J7" i="21"/>
  <c r="J8" i="21"/>
  <c r="J9" i="21"/>
  <c r="J10" i="21"/>
  <c r="J11" i="21"/>
  <c r="J12" i="21"/>
  <c r="J13" i="21"/>
  <c r="J14" i="21"/>
  <c r="J15" i="21"/>
  <c r="J16" i="21"/>
  <c r="J17" i="21"/>
  <c r="K17" i="21" s="1"/>
  <c r="J18" i="21"/>
  <c r="K18" i="21" s="1"/>
  <c r="J19" i="21"/>
  <c r="K19" i="21" s="1"/>
  <c r="J20" i="21"/>
  <c r="K20" i="21" s="1"/>
  <c r="J21" i="21"/>
  <c r="K21" i="21" s="1"/>
  <c r="J22" i="21"/>
  <c r="K22" i="21" s="1"/>
  <c r="J23" i="21"/>
  <c r="K23" i="21" s="1"/>
  <c r="J24" i="21"/>
  <c r="K24" i="21" s="1"/>
  <c r="J25" i="21"/>
  <c r="K25" i="21" s="1"/>
  <c r="J26" i="21"/>
  <c r="K26" i="21" s="1"/>
  <c r="J27" i="21"/>
  <c r="K27" i="21" s="1"/>
  <c r="J28" i="21"/>
  <c r="K28" i="21" s="1"/>
  <c r="J29" i="21"/>
  <c r="K29" i="21" s="1"/>
  <c r="J30" i="21"/>
  <c r="K30" i="21" s="1"/>
  <c r="J31" i="21"/>
  <c r="K31" i="21" s="1"/>
  <c r="J32" i="21"/>
  <c r="K32" i="21" s="1"/>
  <c r="J33" i="21"/>
  <c r="K33" i="21" s="1"/>
  <c r="J34" i="21"/>
  <c r="K34" i="21" s="1"/>
  <c r="J35" i="21"/>
  <c r="K35" i="21" s="1"/>
  <c r="J36" i="21"/>
  <c r="K36" i="21" s="1"/>
  <c r="J37" i="21"/>
  <c r="K37" i="21" s="1"/>
  <c r="J38" i="21"/>
  <c r="K38" i="21" s="1"/>
  <c r="J39" i="21"/>
  <c r="K39" i="21" s="1"/>
  <c r="J40" i="21"/>
  <c r="K40" i="21" s="1"/>
  <c r="J41" i="21"/>
  <c r="K41" i="21" s="1"/>
  <c r="J42" i="21"/>
  <c r="K42" i="21" s="1"/>
  <c r="J43" i="21"/>
  <c r="K43" i="21" s="1"/>
  <c r="J44" i="21"/>
  <c r="K44" i="21" s="1"/>
  <c r="J45" i="21"/>
  <c r="K45" i="21" s="1"/>
  <c r="J46" i="21"/>
  <c r="K46" i="21" s="1"/>
  <c r="J47" i="21"/>
  <c r="K47" i="21" s="1"/>
  <c r="J48" i="21"/>
  <c r="K48" i="21" s="1"/>
  <c r="J49" i="21"/>
  <c r="K49" i="21" s="1"/>
  <c r="J50" i="21"/>
  <c r="K50" i="21" s="1"/>
  <c r="J51" i="21"/>
  <c r="K51" i="21" s="1"/>
  <c r="J52" i="21"/>
  <c r="K52" i="21" s="1"/>
  <c r="J53" i="21"/>
  <c r="K53" i="21" s="1"/>
  <c r="J54" i="21"/>
  <c r="K54" i="21" s="1"/>
  <c r="J55" i="21"/>
  <c r="K55" i="21" s="1"/>
  <c r="J56" i="21"/>
  <c r="K56" i="21" s="1"/>
  <c r="J57" i="21"/>
  <c r="K57" i="21" s="1"/>
  <c r="J58" i="21"/>
  <c r="K58" i="21" s="1"/>
  <c r="J59" i="21"/>
  <c r="K59" i="21" s="1"/>
  <c r="J60" i="21"/>
  <c r="K60" i="21" s="1"/>
  <c r="J61" i="21"/>
  <c r="K61" i="21" s="1"/>
  <c r="J62" i="21"/>
  <c r="K62" i="21" s="1"/>
  <c r="J63" i="21"/>
  <c r="K63" i="21" s="1"/>
  <c r="J64" i="21"/>
  <c r="K64" i="21" s="1"/>
  <c r="J65" i="21"/>
  <c r="K65" i="21" s="1"/>
  <c r="J66" i="21"/>
  <c r="K66" i="21" s="1"/>
  <c r="J67" i="21"/>
  <c r="K67" i="21" s="1"/>
  <c r="J68" i="21"/>
  <c r="K68" i="21" s="1"/>
  <c r="J69" i="21"/>
  <c r="K69" i="21" s="1"/>
  <c r="J70" i="21"/>
  <c r="K70" i="21" s="1"/>
  <c r="J71" i="21"/>
  <c r="K71" i="21" s="1"/>
  <c r="J72" i="21"/>
  <c r="K72" i="21" s="1"/>
  <c r="J73" i="21"/>
  <c r="K73" i="21" s="1"/>
  <c r="J74" i="21"/>
  <c r="K74" i="21" s="1"/>
  <c r="J75" i="21"/>
  <c r="K75" i="21" s="1"/>
  <c r="J76" i="21"/>
  <c r="K76" i="21" s="1"/>
  <c r="J77" i="21"/>
  <c r="K77" i="21" s="1"/>
  <c r="J78" i="21"/>
  <c r="K78" i="21" s="1"/>
  <c r="J79" i="21"/>
  <c r="K79" i="21" s="1"/>
  <c r="J80" i="21"/>
  <c r="K80" i="21" s="1"/>
  <c r="J81" i="21"/>
  <c r="K81" i="21" s="1"/>
  <c r="J82" i="21"/>
  <c r="K82" i="21" s="1"/>
  <c r="J83" i="21"/>
  <c r="K83" i="21" s="1"/>
  <c r="J84" i="21"/>
  <c r="K84" i="21" s="1"/>
  <c r="J85" i="21"/>
  <c r="K85" i="21" s="1"/>
  <c r="J86" i="21"/>
  <c r="K86" i="21" s="1"/>
  <c r="J87" i="21"/>
  <c r="K87" i="21" s="1"/>
  <c r="J88" i="21"/>
  <c r="K88" i="21" s="1"/>
  <c r="J89" i="21"/>
  <c r="K89" i="21" s="1"/>
  <c r="J90" i="21"/>
  <c r="K90" i="21" s="1"/>
  <c r="J91" i="21"/>
  <c r="K91" i="21" s="1"/>
  <c r="J92" i="21"/>
  <c r="K92" i="21" s="1"/>
  <c r="J93" i="21"/>
  <c r="K93" i="21" s="1"/>
  <c r="J94" i="21"/>
  <c r="K94" i="21" s="1"/>
  <c r="J95" i="21"/>
  <c r="K95" i="21" s="1"/>
  <c r="J96" i="21"/>
  <c r="K96" i="21" s="1"/>
  <c r="J97" i="21"/>
  <c r="K97" i="21" s="1"/>
  <c r="J98" i="21"/>
  <c r="K98" i="21" s="1"/>
  <c r="J99" i="21"/>
  <c r="K99" i="21" s="1"/>
  <c r="J100" i="21"/>
  <c r="K100" i="21" s="1"/>
  <c r="J101" i="21"/>
  <c r="K101" i="21" s="1"/>
  <c r="J102" i="21"/>
  <c r="K102" i="21" s="1"/>
  <c r="J103" i="21"/>
  <c r="K103" i="21" s="1"/>
  <c r="J104" i="21"/>
  <c r="K104" i="21" s="1"/>
  <c r="J105" i="21"/>
  <c r="K105" i="21" s="1"/>
  <c r="J106" i="21"/>
  <c r="K106" i="21" s="1"/>
  <c r="J107" i="21"/>
  <c r="K107" i="21" s="1"/>
  <c r="J108" i="21"/>
  <c r="K108" i="21" s="1"/>
  <c r="J109" i="21"/>
  <c r="K109" i="21" s="1"/>
  <c r="J110" i="21"/>
  <c r="K110" i="21" s="1"/>
  <c r="J111" i="21"/>
  <c r="K111" i="21" s="1"/>
  <c r="K11" i="21" l="1"/>
  <c r="K12" i="21"/>
  <c r="K14" i="21"/>
  <c r="K15" i="21"/>
  <c r="K9" i="21"/>
  <c r="K16" i="21"/>
  <c r="K7" i="21"/>
  <c r="K13" i="21"/>
  <c r="K8" i="21"/>
  <c r="K10" i="21"/>
  <c r="AD1" i="13" l="1"/>
  <c r="AD3" i="13" l="1"/>
  <c r="AD4" i="13"/>
  <c r="AD8" i="13"/>
  <c r="AD12" i="13"/>
  <c r="AD16" i="13"/>
  <c r="AD20" i="13"/>
  <c r="AD24" i="13"/>
  <c r="AD28" i="13"/>
  <c r="AD32" i="13"/>
  <c r="AD36" i="13"/>
  <c r="AD40" i="13"/>
  <c r="AD44" i="13"/>
  <c r="AD48" i="13"/>
  <c r="AD52" i="13"/>
  <c r="AD56" i="13"/>
  <c r="AD60" i="13"/>
  <c r="AD64" i="13"/>
  <c r="AD68" i="13"/>
  <c r="AD72" i="13"/>
  <c r="AD76" i="13"/>
  <c r="AD80" i="13"/>
  <c r="AD84" i="13"/>
  <c r="AD88" i="13"/>
  <c r="AD92" i="13"/>
  <c r="AD96" i="13"/>
  <c r="AD100" i="13"/>
  <c r="AD104" i="13"/>
  <c r="AD108" i="13"/>
  <c r="AD112" i="13"/>
  <c r="AD116" i="13"/>
  <c r="AD120" i="13"/>
  <c r="AD124" i="13"/>
  <c r="AD128" i="13"/>
  <c r="AD132" i="13"/>
  <c r="AD136" i="13"/>
  <c r="AD140" i="13"/>
  <c r="AD144" i="13"/>
  <c r="AD148" i="13"/>
  <c r="AD152" i="13"/>
  <c r="AD156" i="13"/>
  <c r="AD160" i="13"/>
  <c r="AD164" i="13"/>
  <c r="AD168" i="13"/>
  <c r="AD172" i="13"/>
  <c r="AD176" i="13"/>
  <c r="AD180" i="13"/>
  <c r="AD184" i="13"/>
  <c r="AD188" i="13"/>
  <c r="AD192" i="13"/>
  <c r="AD196" i="13"/>
  <c r="AD200" i="13"/>
  <c r="AD204" i="13"/>
  <c r="AD208" i="13"/>
  <c r="AD212" i="13"/>
  <c r="AD216" i="13"/>
  <c r="AD220" i="13"/>
  <c r="AD224" i="13"/>
  <c r="AD228" i="13"/>
  <c r="AD232" i="13"/>
  <c r="AD236" i="13"/>
  <c r="AD240" i="13"/>
  <c r="AD244" i="13"/>
  <c r="AD248" i="13"/>
  <c r="AD252" i="13"/>
  <c r="AD256" i="13"/>
  <c r="AD260" i="13"/>
  <c r="AD264" i="13"/>
  <c r="AD268" i="13"/>
  <c r="AD272" i="13"/>
  <c r="AD276" i="13"/>
  <c r="AD280" i="13"/>
  <c r="AD284" i="13"/>
  <c r="AD288" i="13"/>
  <c r="AD292" i="13"/>
  <c r="AD296" i="13"/>
  <c r="AD300" i="13"/>
  <c r="AD304" i="13"/>
  <c r="AD308" i="13"/>
  <c r="AD312" i="13"/>
  <c r="AD316" i="13"/>
  <c r="AD320" i="13"/>
  <c r="AD324" i="13"/>
  <c r="AD328" i="13"/>
  <c r="AD5" i="13"/>
  <c r="AD9" i="13"/>
  <c r="AD13" i="13"/>
  <c r="AD17" i="13"/>
  <c r="AD21" i="13"/>
  <c r="AD25" i="13"/>
  <c r="AD29" i="13"/>
  <c r="AD33" i="13"/>
  <c r="AD37" i="13"/>
  <c r="AD41" i="13"/>
  <c r="AD45" i="13"/>
  <c r="AD49" i="13"/>
  <c r="AD53" i="13"/>
  <c r="AD57" i="13"/>
  <c r="AD61" i="13"/>
  <c r="AD65" i="13"/>
  <c r="AD69" i="13"/>
  <c r="AD73" i="13"/>
  <c r="AD77" i="13"/>
  <c r="AD81" i="13"/>
  <c r="AD85" i="13"/>
  <c r="AD89" i="13"/>
  <c r="AD93" i="13"/>
  <c r="AD97" i="13"/>
  <c r="AD101" i="13"/>
  <c r="AD105" i="13"/>
  <c r="AD109" i="13"/>
  <c r="AD113" i="13"/>
  <c r="AD117" i="13"/>
  <c r="AD121" i="13"/>
  <c r="AD125" i="13"/>
  <c r="AD129" i="13"/>
  <c r="AD133" i="13"/>
  <c r="AD137" i="13"/>
  <c r="AD141" i="13"/>
  <c r="AD145" i="13"/>
  <c r="AD149" i="13"/>
  <c r="AD153" i="13"/>
  <c r="AD157" i="13"/>
  <c r="AD161" i="13"/>
  <c r="AD165" i="13"/>
  <c r="AD169" i="13"/>
  <c r="AD173" i="13"/>
  <c r="AD177" i="13"/>
  <c r="AD181" i="13"/>
  <c r="AD185" i="13"/>
  <c r="AD189" i="13"/>
  <c r="AD193" i="13"/>
  <c r="AD197" i="13"/>
  <c r="AD201" i="13"/>
  <c r="AD205" i="13"/>
  <c r="AD209" i="13"/>
  <c r="AD213" i="13"/>
  <c r="AD217" i="13"/>
  <c r="AD221" i="13"/>
  <c r="AD225" i="13"/>
  <c r="AD229" i="13"/>
  <c r="AD233" i="13"/>
  <c r="AD237" i="13"/>
  <c r="AD241" i="13"/>
  <c r="AD245" i="13"/>
  <c r="AD249" i="13"/>
  <c r="AD253" i="13"/>
  <c r="AD257" i="13"/>
  <c r="AD261" i="13"/>
  <c r="AD265" i="13"/>
  <c r="AD269" i="13"/>
  <c r="AD273" i="13"/>
  <c r="AD277" i="13"/>
  <c r="AD281" i="13"/>
  <c r="AD285" i="13"/>
  <c r="AD289" i="13"/>
  <c r="AD293" i="13"/>
  <c r="AD297" i="13"/>
  <c r="AD301" i="13"/>
  <c r="AD305" i="13"/>
  <c r="AD309" i="13"/>
  <c r="AD313" i="13"/>
  <c r="AD317" i="13"/>
  <c r="AD321" i="13"/>
  <c r="AD325" i="13"/>
  <c r="AD329" i="13"/>
  <c r="AD6" i="13"/>
  <c r="AD10" i="13"/>
  <c r="AD14" i="13"/>
  <c r="AD7" i="13"/>
  <c r="AD19" i="13"/>
  <c r="AD27" i="13"/>
  <c r="AD35" i="13"/>
  <c r="AD43" i="13"/>
  <c r="AD51" i="13"/>
  <c r="AD59" i="13"/>
  <c r="AD67" i="13"/>
  <c r="AD75" i="13"/>
  <c r="AD83" i="13"/>
  <c r="AD91" i="13"/>
  <c r="AD99" i="13"/>
  <c r="AD107" i="13"/>
  <c r="AD115" i="13"/>
  <c r="AD123" i="13"/>
  <c r="AD131" i="13"/>
  <c r="AD139" i="13"/>
  <c r="AD147" i="13"/>
  <c r="AD155" i="13"/>
  <c r="AD163" i="13"/>
  <c r="AD171" i="13"/>
  <c r="AD179" i="13"/>
  <c r="AD187" i="13"/>
  <c r="AD195" i="13"/>
  <c r="AD203" i="13"/>
  <c r="AD211" i="13"/>
  <c r="AD219" i="13"/>
  <c r="AD227" i="13"/>
  <c r="AD235" i="13"/>
  <c r="AD243" i="13"/>
  <c r="AD251" i="13"/>
  <c r="AD259" i="13"/>
  <c r="AD267" i="13"/>
  <c r="AD275" i="13"/>
  <c r="AD283" i="13"/>
  <c r="AD291" i="13"/>
  <c r="AD299" i="13"/>
  <c r="AD307" i="13"/>
  <c r="AD315" i="13"/>
  <c r="AD323" i="13"/>
  <c r="AD11" i="13"/>
  <c r="AD22" i="13"/>
  <c r="AD30" i="13"/>
  <c r="AD38" i="13"/>
  <c r="AD46" i="13"/>
  <c r="AD54" i="13"/>
  <c r="AD62" i="13"/>
  <c r="AD70" i="13"/>
  <c r="AD78" i="13"/>
  <c r="AD86" i="13"/>
  <c r="AD94" i="13"/>
  <c r="AD102" i="13"/>
  <c r="AD110" i="13"/>
  <c r="AD118" i="13"/>
  <c r="AD126" i="13"/>
  <c r="AD134" i="13"/>
  <c r="AD142" i="13"/>
  <c r="AD150" i="13"/>
  <c r="AD158" i="13"/>
  <c r="AD166" i="13"/>
  <c r="AD174" i="13"/>
  <c r="AD182" i="13"/>
  <c r="AD190" i="13"/>
  <c r="AD198" i="13"/>
  <c r="AD206" i="13"/>
  <c r="AD214" i="13"/>
  <c r="AD222" i="13"/>
  <c r="AD230" i="13"/>
  <c r="AD238" i="13"/>
  <c r="AD246" i="13"/>
  <c r="AD254" i="13"/>
  <c r="AD262" i="13"/>
  <c r="AD270" i="13"/>
  <c r="AD278" i="13"/>
  <c r="AD286" i="13"/>
  <c r="AD294" i="13"/>
  <c r="AD302" i="13"/>
  <c r="AD310" i="13"/>
  <c r="AD318" i="13"/>
  <c r="AD326" i="13"/>
  <c r="AD15" i="13"/>
  <c r="AD23" i="13"/>
  <c r="AD31" i="13"/>
  <c r="AD39" i="13"/>
  <c r="AD47" i="13"/>
  <c r="AD55" i="13"/>
  <c r="AD63" i="13"/>
  <c r="AD71" i="13"/>
  <c r="AD79" i="13"/>
  <c r="AD87" i="13"/>
  <c r="AD95" i="13"/>
  <c r="AD103" i="13"/>
  <c r="AD111" i="13"/>
  <c r="AD119" i="13"/>
  <c r="AD127" i="13"/>
  <c r="AD135" i="13"/>
  <c r="AD143" i="13"/>
  <c r="AD151" i="13"/>
  <c r="AD159" i="13"/>
  <c r="AD167" i="13"/>
  <c r="AD175" i="13"/>
  <c r="AD183" i="13"/>
  <c r="AD191" i="13"/>
  <c r="AD199" i="13"/>
  <c r="AD207" i="13"/>
  <c r="AD215" i="13"/>
  <c r="AD223" i="13"/>
  <c r="AD231" i="13"/>
  <c r="AD239" i="13"/>
  <c r="AD247" i="13"/>
  <c r="AD255" i="13"/>
  <c r="AD263" i="13"/>
  <c r="AD271" i="13"/>
  <c r="AD279" i="13"/>
  <c r="AD287" i="13"/>
  <c r="AD295" i="13"/>
  <c r="AD303" i="13"/>
  <c r="AD311" i="13"/>
  <c r="AD319" i="13"/>
  <c r="AD327" i="13"/>
  <c r="AD18" i="13"/>
  <c r="AD26" i="13"/>
  <c r="AD34" i="13"/>
  <c r="AD42" i="13"/>
  <c r="AD50" i="13"/>
  <c r="AD58" i="13"/>
  <c r="AD66" i="13"/>
  <c r="AD74" i="13"/>
  <c r="AD82" i="13"/>
  <c r="AD90" i="13"/>
  <c r="AD98" i="13"/>
  <c r="AD106" i="13"/>
  <c r="AD114" i="13"/>
  <c r="AD122" i="13"/>
  <c r="AD130" i="13"/>
  <c r="AD138" i="13"/>
  <c r="AD146" i="13"/>
  <c r="AD154" i="13"/>
  <c r="AD162" i="13"/>
  <c r="AD170" i="13"/>
  <c r="AD178" i="13"/>
  <c r="AD186" i="13"/>
  <c r="AD194" i="13"/>
  <c r="AD202" i="13"/>
  <c r="AD210" i="13"/>
  <c r="AD218" i="13"/>
  <c r="AD226" i="13"/>
  <c r="AD234" i="13"/>
  <c r="AD242" i="13"/>
  <c r="AD250" i="13"/>
  <c r="AD258" i="13"/>
  <c r="AD266" i="13"/>
  <c r="AD274" i="13"/>
  <c r="AD282" i="13"/>
  <c r="AD290" i="13"/>
  <c r="AD298" i="13"/>
  <c r="AD306" i="13"/>
  <c r="AD314" i="13"/>
  <c r="AD322" i="13"/>
  <c r="AY7" i="14" l="1"/>
  <c r="AY8" i="14"/>
  <c r="AY9" i="14"/>
  <c r="AY10" i="14"/>
  <c r="AY11" i="14"/>
  <c r="AY12" i="14"/>
  <c r="AY13" i="14"/>
  <c r="AY14" i="14"/>
  <c r="AY15" i="14"/>
  <c r="AY16" i="14"/>
  <c r="AY17" i="14"/>
  <c r="AY18" i="14"/>
  <c r="AY19" i="14"/>
  <c r="AY20" i="14"/>
  <c r="AY21" i="14"/>
  <c r="AY22" i="14"/>
  <c r="AY23" i="14"/>
  <c r="AY24" i="14"/>
  <c r="AY25" i="14"/>
  <c r="AY26" i="14"/>
  <c r="AY27" i="14"/>
  <c r="AY28" i="14"/>
  <c r="AY29" i="14"/>
  <c r="AY30" i="14"/>
  <c r="AY31" i="14"/>
  <c r="AY32" i="14"/>
  <c r="AY33" i="14"/>
  <c r="AY34" i="14"/>
  <c r="AY35" i="14"/>
  <c r="AY36" i="14"/>
  <c r="AY37" i="14"/>
  <c r="AY38" i="14"/>
  <c r="AY39" i="14"/>
  <c r="AY40" i="14"/>
  <c r="AY41" i="14"/>
  <c r="AY42" i="14"/>
  <c r="AY43" i="14"/>
  <c r="AY44" i="14"/>
  <c r="AY45" i="14"/>
  <c r="AY46" i="14"/>
  <c r="AY47" i="14"/>
  <c r="AY48" i="14"/>
  <c r="AY49" i="14"/>
  <c r="AY50" i="14"/>
  <c r="AY51" i="14"/>
  <c r="AY52" i="14"/>
  <c r="AY53" i="14"/>
  <c r="AY54" i="14"/>
  <c r="AY55" i="14"/>
  <c r="AY56" i="14"/>
  <c r="AY57" i="14"/>
  <c r="AY58" i="14"/>
  <c r="AY59" i="14"/>
  <c r="AY60" i="14"/>
  <c r="AY61" i="14"/>
  <c r="AY62" i="14"/>
  <c r="AY63" i="14"/>
  <c r="AY64" i="14"/>
  <c r="AY65" i="14"/>
  <c r="AY66" i="14"/>
  <c r="AY67" i="14"/>
  <c r="AY68" i="14"/>
  <c r="AY69" i="14"/>
  <c r="AY70" i="14"/>
  <c r="AY71" i="14"/>
  <c r="AY72" i="14"/>
  <c r="AY73" i="14"/>
  <c r="AY74" i="14"/>
  <c r="AY75" i="14"/>
  <c r="AY76" i="14"/>
  <c r="AY77" i="14"/>
  <c r="AY78" i="14"/>
  <c r="AY79" i="14"/>
  <c r="AY80" i="14"/>
  <c r="AY81" i="14"/>
  <c r="AY82" i="14"/>
  <c r="AY83" i="14"/>
  <c r="AY84" i="14"/>
  <c r="AY85" i="14"/>
  <c r="AY86" i="14"/>
  <c r="AY87" i="14"/>
  <c r="AY88" i="14"/>
  <c r="AY89" i="14"/>
  <c r="AY90" i="14"/>
  <c r="AY91" i="14"/>
  <c r="AY92" i="14"/>
  <c r="AY93" i="14"/>
  <c r="AY94" i="14"/>
  <c r="AY95" i="14"/>
  <c r="AY96" i="14"/>
  <c r="AY97" i="14"/>
  <c r="AY98" i="14"/>
  <c r="AY99" i="14"/>
  <c r="AY100" i="14"/>
  <c r="AY101" i="14"/>
  <c r="AY102" i="14"/>
  <c r="AY103" i="14"/>
  <c r="AY104" i="14"/>
  <c r="AY105" i="14"/>
  <c r="AY106" i="14"/>
  <c r="AY107" i="14"/>
  <c r="AY108" i="14"/>
  <c r="AY109" i="14"/>
  <c r="AY110" i="14"/>
  <c r="AY111" i="14"/>
  <c r="AY112" i="14"/>
  <c r="AY113" i="14"/>
  <c r="AY114" i="14"/>
  <c r="AY115" i="14"/>
  <c r="AY116" i="14"/>
  <c r="AY117" i="14"/>
  <c r="AY118" i="14"/>
  <c r="AY119" i="14"/>
  <c r="AY120" i="14"/>
  <c r="AY121" i="14"/>
  <c r="AY122" i="14"/>
  <c r="AY123" i="14"/>
  <c r="AY124" i="14"/>
  <c r="AY125" i="14"/>
  <c r="AY126" i="14"/>
  <c r="AY127" i="14"/>
  <c r="AY128" i="14"/>
  <c r="AY129" i="14"/>
  <c r="AY130" i="14"/>
  <c r="AY131" i="14"/>
  <c r="AY132" i="14"/>
  <c r="AY133" i="14"/>
  <c r="AY134" i="14"/>
  <c r="AY135" i="14"/>
  <c r="AY136" i="14"/>
  <c r="AY137" i="14"/>
  <c r="AY138" i="14"/>
  <c r="AY139" i="14"/>
  <c r="AY140" i="14"/>
  <c r="AY141" i="14"/>
  <c r="AY142" i="14"/>
  <c r="AY143" i="14"/>
  <c r="AY144" i="14"/>
  <c r="AY145" i="14"/>
  <c r="AY146" i="14"/>
  <c r="AY147" i="14"/>
  <c r="AY148" i="14"/>
  <c r="AY149" i="14"/>
  <c r="AY150" i="14"/>
  <c r="AY151" i="14"/>
  <c r="AY152" i="14"/>
  <c r="AY153" i="14"/>
  <c r="AY154" i="14"/>
  <c r="AY155" i="14"/>
  <c r="AY156" i="14"/>
  <c r="AY157" i="14"/>
  <c r="AY158" i="14"/>
  <c r="AY159" i="14"/>
  <c r="AY160" i="14"/>
  <c r="AY161" i="14"/>
  <c r="AY162" i="14"/>
  <c r="AY163" i="14"/>
  <c r="AY164" i="14"/>
  <c r="AY165" i="14"/>
  <c r="AY166" i="14"/>
  <c r="AY167" i="14"/>
  <c r="AY168" i="14"/>
  <c r="AY169" i="14"/>
  <c r="AY170" i="14"/>
  <c r="AY171" i="14"/>
  <c r="AY172" i="14"/>
  <c r="AY173" i="14"/>
  <c r="AY174" i="14"/>
  <c r="AY175" i="14"/>
  <c r="AY176" i="14"/>
  <c r="AY177" i="14"/>
  <c r="AY178" i="14"/>
  <c r="AY179" i="14"/>
  <c r="AY180" i="14"/>
  <c r="AY181" i="14"/>
  <c r="AY182" i="14"/>
  <c r="AY183" i="14"/>
  <c r="AY184" i="14"/>
  <c r="AY185" i="14"/>
  <c r="AY186" i="14"/>
  <c r="AY187" i="14"/>
  <c r="AY188" i="14"/>
  <c r="AY189" i="14"/>
  <c r="AY190" i="14"/>
  <c r="AY191" i="14"/>
  <c r="AY192" i="14"/>
  <c r="AY193" i="14"/>
  <c r="AY194" i="14"/>
  <c r="AY195" i="14"/>
  <c r="AY196" i="14"/>
  <c r="AY197" i="14"/>
  <c r="AY198" i="14"/>
  <c r="AY199" i="14"/>
  <c r="AY200" i="14"/>
  <c r="AY201" i="14"/>
  <c r="AY202" i="14"/>
  <c r="AY203" i="14"/>
  <c r="AY204" i="14"/>
  <c r="AY205" i="14"/>
  <c r="AY6" i="14"/>
  <c r="AX7" i="14"/>
  <c r="AX8" i="14"/>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37" i="14"/>
  <c r="AX38" i="14"/>
  <c r="AX39" i="14"/>
  <c r="AX40" i="14"/>
  <c r="AX41" i="14"/>
  <c r="AX42" i="14"/>
  <c r="AX43" i="14"/>
  <c r="AX44" i="14"/>
  <c r="AX45" i="14"/>
  <c r="AX46" i="14"/>
  <c r="AX47" i="14"/>
  <c r="AX48" i="14"/>
  <c r="AX49" i="14"/>
  <c r="AX50" i="14"/>
  <c r="AX51" i="14"/>
  <c r="AX52" i="14"/>
  <c r="AX53" i="14"/>
  <c r="AX54" i="14"/>
  <c r="AX55" i="14"/>
  <c r="AX56" i="14"/>
  <c r="AX57" i="14"/>
  <c r="AX58" i="14"/>
  <c r="AX59" i="14"/>
  <c r="AX60" i="14"/>
  <c r="AX61" i="14"/>
  <c r="AX62" i="14"/>
  <c r="AX63" i="14"/>
  <c r="AX64" i="14"/>
  <c r="AX65" i="14"/>
  <c r="AX66" i="14"/>
  <c r="AX67" i="14"/>
  <c r="AX68" i="14"/>
  <c r="AX69" i="14"/>
  <c r="AX70" i="14"/>
  <c r="AX71" i="14"/>
  <c r="AX72" i="14"/>
  <c r="AX73" i="14"/>
  <c r="AX74" i="14"/>
  <c r="AX75" i="14"/>
  <c r="AX76" i="14"/>
  <c r="AX77" i="14"/>
  <c r="AX78" i="14"/>
  <c r="AX79" i="14"/>
  <c r="AX80" i="14"/>
  <c r="AX81" i="14"/>
  <c r="AX82" i="14"/>
  <c r="AX83" i="14"/>
  <c r="AX84" i="14"/>
  <c r="AX85" i="14"/>
  <c r="AX86" i="14"/>
  <c r="AX87" i="14"/>
  <c r="AX88" i="14"/>
  <c r="AX89" i="14"/>
  <c r="AX90" i="14"/>
  <c r="AX91" i="14"/>
  <c r="AX92" i="14"/>
  <c r="AX93" i="14"/>
  <c r="AX94" i="14"/>
  <c r="AX95" i="14"/>
  <c r="AX96" i="14"/>
  <c r="AX97" i="14"/>
  <c r="AX98" i="14"/>
  <c r="AX99" i="14"/>
  <c r="AX100" i="14"/>
  <c r="AX101" i="14"/>
  <c r="AX102" i="14"/>
  <c r="AX103" i="14"/>
  <c r="AX104" i="14"/>
  <c r="AX105" i="14"/>
  <c r="AX106" i="14"/>
  <c r="AX107" i="14"/>
  <c r="AX108" i="14"/>
  <c r="AX109" i="14"/>
  <c r="AX110" i="14"/>
  <c r="AX111" i="14"/>
  <c r="AX112" i="14"/>
  <c r="AX113" i="14"/>
  <c r="AX114" i="14"/>
  <c r="AX115" i="14"/>
  <c r="AX116" i="14"/>
  <c r="AX117" i="14"/>
  <c r="AX118" i="14"/>
  <c r="AX119" i="14"/>
  <c r="AX120" i="14"/>
  <c r="AX121" i="14"/>
  <c r="AX122" i="14"/>
  <c r="AX123" i="14"/>
  <c r="AX124" i="14"/>
  <c r="AX125" i="14"/>
  <c r="AX126" i="14"/>
  <c r="AX127" i="14"/>
  <c r="AX128" i="14"/>
  <c r="AX129" i="14"/>
  <c r="AX130" i="14"/>
  <c r="AX131" i="14"/>
  <c r="AX132" i="14"/>
  <c r="AX133" i="14"/>
  <c r="AX134" i="14"/>
  <c r="AX135" i="14"/>
  <c r="AX136" i="14"/>
  <c r="AX137" i="14"/>
  <c r="AX138" i="14"/>
  <c r="AX139" i="14"/>
  <c r="AX140" i="14"/>
  <c r="AX141" i="14"/>
  <c r="AX142" i="14"/>
  <c r="AX143" i="14"/>
  <c r="AX144" i="14"/>
  <c r="AX145" i="14"/>
  <c r="AX146" i="14"/>
  <c r="AX147" i="14"/>
  <c r="AX148" i="14"/>
  <c r="AX149" i="14"/>
  <c r="AX150" i="14"/>
  <c r="AX151" i="14"/>
  <c r="AX152" i="14"/>
  <c r="AX153" i="14"/>
  <c r="AX154" i="14"/>
  <c r="AX155" i="14"/>
  <c r="AX156" i="14"/>
  <c r="AX157" i="14"/>
  <c r="AX158" i="14"/>
  <c r="AX159" i="14"/>
  <c r="AX160" i="14"/>
  <c r="AX161" i="14"/>
  <c r="AX162" i="14"/>
  <c r="AX163" i="14"/>
  <c r="AX164" i="14"/>
  <c r="AX165" i="14"/>
  <c r="AX166" i="14"/>
  <c r="AX167" i="14"/>
  <c r="AX168" i="14"/>
  <c r="AX169" i="14"/>
  <c r="AX170" i="14"/>
  <c r="AX171" i="14"/>
  <c r="AX172" i="14"/>
  <c r="AX173" i="14"/>
  <c r="AX174" i="14"/>
  <c r="AX175" i="14"/>
  <c r="AX176" i="14"/>
  <c r="AX177" i="14"/>
  <c r="AX178" i="14"/>
  <c r="AX179" i="14"/>
  <c r="AX180" i="14"/>
  <c r="AX181" i="14"/>
  <c r="AX182" i="14"/>
  <c r="AX183" i="14"/>
  <c r="AX184" i="14"/>
  <c r="AX185" i="14"/>
  <c r="AX186" i="14"/>
  <c r="AX187" i="14"/>
  <c r="AX188" i="14"/>
  <c r="AX189" i="14"/>
  <c r="AX190" i="14"/>
  <c r="AX191" i="14"/>
  <c r="AX192" i="14"/>
  <c r="AX193" i="14"/>
  <c r="AX194" i="14"/>
  <c r="AX195" i="14"/>
  <c r="AX196" i="14"/>
  <c r="AX197" i="14"/>
  <c r="AX198" i="14"/>
  <c r="AX199" i="14"/>
  <c r="AX200" i="14"/>
  <c r="AX201" i="14"/>
  <c r="AX202" i="14"/>
  <c r="AX203" i="14"/>
  <c r="AX204" i="14"/>
  <c r="AX205" i="14"/>
  <c r="G6" i="24"/>
  <c r="F6" i="24"/>
  <c r="E6" i="24"/>
  <c r="D27" i="14" l="1"/>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A205" i="14" l="1"/>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B202" i="14" l="1"/>
  <c r="B9" i="14"/>
  <c r="B28" i="14"/>
  <c r="B44" i="14"/>
  <c r="B57" i="14"/>
  <c r="B73" i="14"/>
  <c r="B79" i="14"/>
  <c r="B89" i="14"/>
  <c r="B92" i="14"/>
  <c r="B105" i="14"/>
  <c r="B108" i="14"/>
  <c r="B111" i="14"/>
  <c r="B121" i="14"/>
  <c r="B137" i="14"/>
  <c r="B143" i="14"/>
  <c r="B156" i="14"/>
  <c r="B159" i="14"/>
  <c r="B172" i="14"/>
  <c r="B188" i="14"/>
  <c r="B191" i="14"/>
  <c r="B201" i="14"/>
  <c r="B11" i="14"/>
  <c r="B24" i="14"/>
  <c r="B40" i="14"/>
  <c r="B53" i="14"/>
  <c r="B59" i="14"/>
  <c r="B69" i="14"/>
  <c r="B75" i="14"/>
  <c r="B85" i="14"/>
  <c r="B91" i="14"/>
  <c r="B101" i="14"/>
  <c r="B107" i="14"/>
  <c r="B117" i="14"/>
  <c r="B133" i="14"/>
  <c r="B139" i="14"/>
  <c r="B152" i="14"/>
  <c r="B155" i="14"/>
  <c r="B168" i="14"/>
  <c r="B171" i="14"/>
  <c r="B184" i="14"/>
  <c r="B197" i="14"/>
  <c r="B203" i="14"/>
  <c r="B6" i="14"/>
  <c r="D6" i="14" s="1"/>
  <c r="B17" i="14"/>
  <c r="B20" i="14"/>
  <c r="B23" i="14"/>
  <c r="B33" i="14"/>
  <c r="B36" i="14"/>
  <c r="B39" i="14"/>
  <c r="B49" i="14"/>
  <c r="B52" i="14"/>
  <c r="B55" i="14"/>
  <c r="B65" i="14"/>
  <c r="B68" i="14"/>
  <c r="B71" i="14"/>
  <c r="B81" i="14"/>
  <c r="B84" i="14"/>
  <c r="B87" i="14"/>
  <c r="B97" i="14"/>
  <c r="B100" i="14"/>
  <c r="B103" i="14"/>
  <c r="B113" i="14"/>
  <c r="B116" i="14"/>
  <c r="B119" i="14"/>
  <c r="B129" i="14"/>
  <c r="B132" i="14"/>
  <c r="B135" i="14"/>
  <c r="B145" i="14"/>
  <c r="B148" i="14"/>
  <c r="B151" i="14"/>
  <c r="B161" i="14"/>
  <c r="B164" i="14"/>
  <c r="B167" i="14"/>
  <c r="B177" i="14"/>
  <c r="B180" i="14"/>
  <c r="B183" i="14"/>
  <c r="B193" i="14"/>
  <c r="B196" i="14"/>
  <c r="B199" i="14"/>
  <c r="B12" i="14"/>
  <c r="B15" i="14"/>
  <c r="B25" i="14"/>
  <c r="B31" i="14"/>
  <c r="B41" i="14"/>
  <c r="B47" i="14"/>
  <c r="B60" i="14"/>
  <c r="B63" i="14"/>
  <c r="B76" i="14"/>
  <c r="B95" i="14"/>
  <c r="B124" i="14"/>
  <c r="B127" i="14"/>
  <c r="B140" i="14"/>
  <c r="B153" i="14"/>
  <c r="B169" i="14"/>
  <c r="B175" i="14"/>
  <c r="B185" i="14"/>
  <c r="B204" i="14"/>
  <c r="B8" i="14"/>
  <c r="B21" i="14"/>
  <c r="B27" i="14"/>
  <c r="B37" i="14"/>
  <c r="B43" i="14"/>
  <c r="B56" i="14"/>
  <c r="B72" i="14"/>
  <c r="B88" i="14"/>
  <c r="B104" i="14"/>
  <c r="B120" i="14"/>
  <c r="B123" i="14"/>
  <c r="B136" i="14"/>
  <c r="B149" i="14"/>
  <c r="B165" i="14"/>
  <c r="B181" i="14"/>
  <c r="B187" i="14"/>
  <c r="B200" i="14"/>
  <c r="B13" i="14"/>
  <c r="B16" i="14"/>
  <c r="B19" i="14"/>
  <c r="B29" i="14"/>
  <c r="B32" i="14"/>
  <c r="B35" i="14"/>
  <c r="B45" i="14"/>
  <c r="B48" i="14"/>
  <c r="B51" i="14"/>
  <c r="B61" i="14"/>
  <c r="B64" i="14"/>
  <c r="B67" i="14"/>
  <c r="B77" i="14"/>
  <c r="B80" i="14"/>
  <c r="B83" i="14"/>
  <c r="B93" i="14"/>
  <c r="B96" i="14"/>
  <c r="B99" i="14"/>
  <c r="B109" i="14"/>
  <c r="B112" i="14"/>
  <c r="B115" i="14"/>
  <c r="B125" i="14"/>
  <c r="B128" i="14"/>
  <c r="B131" i="14"/>
  <c r="B141" i="14"/>
  <c r="B144" i="14"/>
  <c r="B147" i="14"/>
  <c r="B157" i="14"/>
  <c r="B160" i="14"/>
  <c r="B163" i="14"/>
  <c r="B173" i="14"/>
  <c r="B176" i="14"/>
  <c r="B179" i="14"/>
  <c r="B189" i="14"/>
  <c r="B192" i="14"/>
  <c r="B195" i="14"/>
  <c r="B205" i="14"/>
  <c r="B7" i="14"/>
  <c r="B10" i="14"/>
  <c r="B14" i="14"/>
  <c r="B18" i="14"/>
  <c r="D18" i="14" s="1"/>
  <c r="B22" i="14"/>
  <c r="B26" i="14"/>
  <c r="B30" i="14"/>
  <c r="B34" i="14"/>
  <c r="B38" i="14"/>
  <c r="B42" i="14"/>
  <c r="B46" i="14"/>
  <c r="B50" i="14"/>
  <c r="B54" i="14"/>
  <c r="B58" i="14"/>
  <c r="B62" i="14"/>
  <c r="B66" i="14"/>
  <c r="B70" i="14"/>
  <c r="B74" i="14"/>
  <c r="B78" i="14"/>
  <c r="B82" i="14"/>
  <c r="B86" i="14"/>
  <c r="B90" i="14"/>
  <c r="B94" i="14"/>
  <c r="B98" i="14"/>
  <c r="B102" i="14"/>
  <c r="B106" i="14"/>
  <c r="B110" i="14"/>
  <c r="B114" i="14"/>
  <c r="B118" i="14"/>
  <c r="B122" i="14"/>
  <c r="B126" i="14"/>
  <c r="B130" i="14"/>
  <c r="B134" i="14"/>
  <c r="B138" i="14"/>
  <c r="B142" i="14"/>
  <c r="B146" i="14"/>
  <c r="B150" i="14"/>
  <c r="B154" i="14"/>
  <c r="B158" i="14"/>
  <c r="B162" i="14"/>
  <c r="B166" i="14"/>
  <c r="B170" i="14"/>
  <c r="B174" i="14"/>
  <c r="B178" i="14"/>
  <c r="B182" i="14"/>
  <c r="B186" i="14"/>
  <c r="B190" i="14"/>
  <c r="B194" i="14"/>
  <c r="B198" i="14"/>
  <c r="D22" i="14" l="1"/>
  <c r="D16" i="14"/>
  <c r="D17" i="14"/>
  <c r="D24" i="14"/>
  <c r="D14" i="14"/>
  <c r="D25" i="14"/>
  <c r="D23" i="14"/>
  <c r="D21" i="14"/>
  <c r="D26" i="14"/>
  <c r="D19" i="14"/>
  <c r="D15" i="14"/>
  <c r="D20" i="14"/>
  <c r="D13" i="14"/>
  <c r="D7" i="14"/>
  <c r="D12" i="14"/>
  <c r="D11" i="14"/>
  <c r="D9" i="14"/>
  <c r="D10" i="14"/>
  <c r="D8" i="14"/>
</calcChain>
</file>

<file path=xl/connections.xml><?xml version="1.0" encoding="utf-8"?>
<connections xmlns="http://schemas.openxmlformats.org/spreadsheetml/2006/main">
  <connection id="1" odcFile="C:\Users\amirp\AppData\Local\Microsoft\Windows\Temporary Internet Files\Content.IE5\8KHH7WKK\owssvr (2).iqy" keepAlive="1" name="משרדים" type="5" refreshedVersion="6" minRefreshableVersion="3" saveData="1">
    <dbPr connection="Provider=Microsoft.Office.List.OLEDB.2.0;Data Source=&quot;&quot;;ApplicationName=Excel;Version=12.0.0.0" command="&lt;LIST&gt;&lt;VIEWGUID&gt;{9C788FC7-9F6A-417D-9A5A-481346531CDF}&lt;/VIEWGUID&gt;&lt;LISTNAME&gt;{F53B138E-88AE-4AA7-B616-0F025D1A4F4C}&lt;/LISTNAME&gt;&lt;LISTWEB&gt;https://itg.cio.gov.il/_vti_bin&lt;/LISTWEB&gt;&lt;LISTSUBWEB&gt;&lt;/LISTSUBWEB&gt;&lt;ROOTFOLDER&gt;/Lists/Offices&lt;/ROOTFOLDER&gt;&lt;/LIST&gt;" commandType="5"/>
  </connection>
</connections>
</file>

<file path=xl/sharedStrings.xml><?xml version="1.0" encoding="utf-8"?>
<sst xmlns="http://schemas.openxmlformats.org/spreadsheetml/2006/main" count="1433" uniqueCount="693">
  <si>
    <t>שם המשרד</t>
  </si>
  <si>
    <t>#</t>
  </si>
  <si>
    <t>סימול משרד</t>
  </si>
  <si>
    <t>המשרד</t>
  </si>
  <si>
    <t>סימול</t>
  </si>
  <si>
    <t>משרד</t>
  </si>
  <si>
    <t>משרד המדע הטכנולוגיה והחלל</t>
  </si>
  <si>
    <t>most</t>
  </si>
  <si>
    <t>ערן כרמון</t>
  </si>
  <si>
    <t>שיוך משרדי</t>
  </si>
  <si>
    <t>סוג יחידה</t>
  </si>
  <si>
    <t>ארכיון המדינה</t>
  </si>
  <si>
    <t>משרד ראש הממשלה</t>
  </si>
  <si>
    <t>יחידה משרדית</t>
  </si>
  <si>
    <t>archives</t>
  </si>
  <si>
    <t>הטלויזיה החינוכית</t>
  </si>
  <si>
    <t>משרד החינוך</t>
  </si>
  <si>
    <t>יחידת סמך</t>
  </si>
  <si>
    <t>ietv</t>
  </si>
  <si>
    <t>הלשכה המרכזית לסטטיסטיקה</t>
  </si>
  <si>
    <t>cbs</t>
  </si>
  <si>
    <t>המרכז למיפוי ישראל</t>
  </si>
  <si>
    <t>משרד הבינוי</t>
  </si>
  <si>
    <t>mapi</t>
  </si>
  <si>
    <t>המשרד לביטחון פנים</t>
  </si>
  <si>
    <t>mops</t>
  </si>
  <si>
    <t>המשרד להגנת הסביבה</t>
  </si>
  <si>
    <t>sviva</t>
  </si>
  <si>
    <t>המשרד לשוויון חברתי</t>
  </si>
  <si>
    <t>shvn</t>
  </si>
  <si>
    <t>משרד לשירותי דת</t>
  </si>
  <si>
    <t>rbc</t>
  </si>
  <si>
    <t>הנהלת בתי המשפט</t>
  </si>
  <si>
    <t>משרד המשפטים</t>
  </si>
  <si>
    <t>court</t>
  </si>
  <si>
    <t>הרשות הארצית לכבאות והצלה</t>
  </si>
  <si>
    <t>הרשות הממשלתית למים וביוב</t>
  </si>
  <si>
    <t>משרד התשתיות</t>
  </si>
  <si>
    <t>water</t>
  </si>
  <si>
    <t>הרשות לניהול המאגר הביומטרי</t>
  </si>
  <si>
    <t>משרד הפנים</t>
  </si>
  <si>
    <t>biom</t>
  </si>
  <si>
    <t>הרשות לפיתוח התיישבות הבדואים בנגב</t>
  </si>
  <si>
    <t>משרד החקלאות</t>
  </si>
  <si>
    <t>bedui</t>
  </si>
  <si>
    <t>השירות המטאורולוגי</t>
  </si>
  <si>
    <t>משרד התחבורה</t>
  </si>
  <si>
    <t>ims</t>
  </si>
  <si>
    <t>לשכת הפרסום הממשלתית</t>
  </si>
  <si>
    <t>משרד התקשורת</t>
  </si>
  <si>
    <t>lapam</t>
  </si>
  <si>
    <t>מינהל המחקר החקלאי, מכון וולקני</t>
  </si>
  <si>
    <t>agri</t>
  </si>
  <si>
    <t>מינהל התכנון</t>
  </si>
  <si>
    <t>משרד האוצר</t>
  </si>
  <si>
    <t>iplan</t>
  </si>
  <si>
    <t>מינהל חינוך התיישבותי פנימייתי ועלה"נ</t>
  </si>
  <si>
    <t>kfar-olami</t>
  </si>
  <si>
    <t>mof</t>
  </si>
  <si>
    <t>משרד הבינוי והשיכון</t>
  </si>
  <si>
    <t>moch</t>
  </si>
  <si>
    <t>משרד הבריאות</t>
  </si>
  <si>
    <t>moh</t>
  </si>
  <si>
    <t>משרד החוץ</t>
  </si>
  <si>
    <t>mfa</t>
  </si>
  <si>
    <t>education</t>
  </si>
  <si>
    <t>משרד החקלאות ופיתוח הכפר</t>
  </si>
  <si>
    <t>moag</t>
  </si>
  <si>
    <t>משרד הכלכלה</t>
  </si>
  <si>
    <t>Economy</t>
  </si>
  <si>
    <t>justice</t>
  </si>
  <si>
    <t>main</t>
  </si>
  <si>
    <t>משרד הקליטה והעליה</t>
  </si>
  <si>
    <t>moia</t>
  </si>
  <si>
    <t>משרד הרווחה והשירותים החברתיים</t>
  </si>
  <si>
    <t>משרד הרווחה</t>
  </si>
  <si>
    <t>molsa</t>
  </si>
  <si>
    <t>mot</t>
  </si>
  <si>
    <t>משרד התיירות</t>
  </si>
  <si>
    <t>tourism</t>
  </si>
  <si>
    <t>moc</t>
  </si>
  <si>
    <t>energy</t>
  </si>
  <si>
    <t>המשרד לשירותי דת</t>
  </si>
  <si>
    <t>dat</t>
  </si>
  <si>
    <t>pmo</t>
  </si>
  <si>
    <t>משרד ראש הממשלה - נתיב</t>
  </si>
  <si>
    <t>nativ</t>
  </si>
  <si>
    <t>שת"פ אזורי, פיתוח הנגב והגליל</t>
  </si>
  <si>
    <t>ngv</t>
  </si>
  <si>
    <t>נציבות שרות המדינה</t>
  </si>
  <si>
    <t>csc</t>
  </si>
  <si>
    <t>רשות האוכלוסין וההגירה</t>
  </si>
  <si>
    <t>piba</t>
  </si>
  <si>
    <t>רשות האכיפה והגבייה</t>
  </si>
  <si>
    <t>eca</t>
  </si>
  <si>
    <t>רשות ההגבלים העסקיים</t>
  </si>
  <si>
    <t>aa</t>
  </si>
  <si>
    <t>רשות החשמל</t>
  </si>
  <si>
    <t>pua</t>
  </si>
  <si>
    <t>רשות המיסים-שע"ם</t>
  </si>
  <si>
    <t>shaam</t>
  </si>
  <si>
    <t>itc</t>
  </si>
  <si>
    <t>רשות מקרקעי ישראל</t>
  </si>
  <si>
    <t>land</t>
  </si>
  <si>
    <t>שירות בתי הסוהר</t>
  </si>
  <si>
    <t>ips</t>
  </si>
  <si>
    <t>דוד מרגלית</t>
  </si>
  <si>
    <t>בוריס נסטיק</t>
  </si>
  <si>
    <t>שחר כץ</t>
  </si>
  <si>
    <t>אלכס קורן</t>
  </si>
  <si>
    <t>אבנר מאי</t>
  </si>
  <si>
    <t>אורן אריאב</t>
  </si>
  <si>
    <t>אלבי מלכה</t>
  </si>
  <si>
    <t>אורי אהרונסון</t>
  </si>
  <si>
    <t>מאיר רכטר</t>
  </si>
  <si>
    <t>גיא חסון</t>
  </si>
  <si>
    <t>ריבה שירזי</t>
  </si>
  <si>
    <t>עמיר אריהן</t>
  </si>
  <si>
    <t>תמיר כהן</t>
  </si>
  <si>
    <t>מרב חכמון</t>
  </si>
  <si>
    <t>אלירן ברנר</t>
  </si>
  <si>
    <t>מריאנה גרופר</t>
  </si>
  <si>
    <t>מילכה זיו נשיאל</t>
  </si>
  <si>
    <t>אריק יקואל</t>
  </si>
  <si>
    <t>מיכל מזרחי</t>
  </si>
  <si>
    <t>עפרה פרנקל</t>
  </si>
  <si>
    <t>שירה לב-עמי</t>
  </si>
  <si>
    <t>שמעון זמיר</t>
  </si>
  <si>
    <t>עופר רימון</t>
  </si>
  <si>
    <t>ירון רונן</t>
  </si>
  <si>
    <t>שמעון ברונר</t>
  </si>
  <si>
    <t>נעמי פרידמן</t>
  </si>
  <si>
    <t>סיגל ליבוביץ'</t>
  </si>
  <si>
    <t>אריק שייב</t>
  </si>
  <si>
    <t>צור אהרון</t>
  </si>
  <si>
    <t>נועם קוריאט</t>
  </si>
  <si>
    <t>ניר צנטנר</t>
  </si>
  <si>
    <t>ליאור אשכנזי</t>
  </si>
  <si>
    <t>רמי מוזס</t>
  </si>
  <si>
    <t>שלומי אוצ'לדייב</t>
  </si>
  <si>
    <t>דן בן סימון</t>
  </si>
  <si>
    <t>לארי לייבוביץ</t>
  </si>
  <si>
    <t>ישעיה בנימין</t>
  </si>
  <si>
    <t>טירי קיבש</t>
  </si>
  <si>
    <t>רביד שמואלי</t>
  </si>
  <si>
    <t>שי גלבוע</t>
  </si>
  <si>
    <t>אמיר פז</t>
  </si>
  <si>
    <t>תדירות התכנסות</t>
  </si>
  <si>
    <t>אחת לרבעון</t>
  </si>
  <si>
    <t>אחת לחציון</t>
  </si>
  <si>
    <t>אחת לשנה</t>
  </si>
  <si>
    <t>לא קבוע</t>
  </si>
  <si>
    <t>לשכה מרכזית לסטטיסטיקה</t>
  </si>
  <si>
    <t>כבאות והצלה</t>
  </si>
  <si>
    <t>הרשות למים וביוב</t>
  </si>
  <si>
    <t>מאגר הביומטרי</t>
  </si>
  <si>
    <t>פיתוח הבדואים בנגב</t>
  </si>
  <si>
    <t>מחקר חקלאי - וולקני</t>
  </si>
  <si>
    <t>חינוך התיישבותי</t>
  </si>
  <si>
    <t>משרד המדע</t>
  </si>
  <si>
    <t>פיתוח הנגב והגליל</t>
  </si>
  <si>
    <t>רשות המיסים-שעם</t>
  </si>
  <si>
    <t>רשות המיסים-מכס ומע"מ</t>
  </si>
  <si>
    <t>customs</t>
  </si>
  <si>
    <t>משה כהן</t>
  </si>
  <si>
    <t>נתיב</t>
  </si>
  <si>
    <t>סוג פריט</t>
  </si>
  <si>
    <t>פריט</t>
  </si>
  <si>
    <t>מנהל מערכות המידע</t>
  </si>
  <si>
    <t>שם מוקצר</t>
  </si>
  <si>
    <t>מלווה מטעם התקשוב</t>
  </si>
  <si>
    <t>יעל בראל</t>
  </si>
  <si>
    <t>Lists/Offices</t>
  </si>
  <si>
    <t>אייל קבריטי</t>
  </si>
  <si>
    <t>הנהלת בתי הדין הרבניים</t>
  </si>
  <si>
    <t>בתי הדין הרבניים</t>
  </si>
  <si>
    <t>עדי שנאן</t>
  </si>
  <si>
    <t>102</t>
  </si>
  <si>
    <t>ששון סופרי</t>
  </si>
  <si>
    <t>רויטל ויצמן</t>
  </si>
  <si>
    <t>רשות המיסים</t>
  </si>
  <si>
    <t>רשות המיסים-מכס ומעמ</t>
  </si>
  <si>
    <t>שירות התעסוקה הישראלי</t>
  </si>
  <si>
    <t>תאגיד סטטוטורי</t>
  </si>
  <si>
    <t>שירות התעסוקה</t>
  </si>
  <si>
    <t>ies</t>
  </si>
  <si>
    <t>כןלא</t>
  </si>
  <si>
    <t>כן</t>
  </si>
  <si>
    <t>לא</t>
  </si>
  <si>
    <t>רשות החדשנות</t>
  </si>
  <si>
    <t>כתובת מייל</t>
  </si>
  <si>
    <t>סוג קהל יעד</t>
  </si>
  <si>
    <t>עסק</t>
  </si>
  <si>
    <t>אזרח/פרט</t>
  </si>
  <si>
    <t>שם האחראי</t>
  </si>
  <si>
    <t>מספר טלפון</t>
  </si>
  <si>
    <t>פרטי המשרד</t>
  </si>
  <si>
    <t># מאגר</t>
  </si>
  <si>
    <t>שם המאגר</t>
  </si>
  <si>
    <t>רשימת מאגרי המידע של המשרד</t>
  </si>
  <si>
    <t>שם היחידה בעלת המאגר</t>
  </si>
  <si>
    <t>תיאור המאגר</t>
  </si>
  <si>
    <t xml:space="preserve">האם המאגר כבר פורסם לציבור </t>
  </si>
  <si>
    <t xml:space="preserve">האם ב-data.gov.il? </t>
  </si>
  <si>
    <t xml:space="preserve">מה רמת התועלת שהציבור עשוי להפיק מפרסום המידע לדעתך? </t>
  </si>
  <si>
    <t>דרוג</t>
  </si>
  <si>
    <t xml:space="preserve">סוג האוכלוסייה שהמידע נוגע לו </t>
  </si>
  <si>
    <t xml:space="preserve">האם לדעתך יש קושי מהותי (לא טכני) להנגיש את המאגר? </t>
  </si>
  <si>
    <t>מהימנות</t>
  </si>
  <si>
    <t xml:space="preserve">שנת הקמת המאגר </t>
  </si>
  <si>
    <t>תאריך עדכון אחרון</t>
  </si>
  <si>
    <t>תדירות עדכון המאגר</t>
  </si>
  <si>
    <t>מספר רשומות במועד האחרון</t>
  </si>
  <si>
    <t xml:space="preserve">מה לדעתך רמת הקושי הטכני להנגיש את המאגר? </t>
  </si>
  <si>
    <t>קושי</t>
  </si>
  <si>
    <t>הסבר לרמת הקושי שנבחרה</t>
  </si>
  <si>
    <t>שאלות טכניות עבור אגף מערכות המידע</t>
  </si>
  <si>
    <t>שאלות כלליות עבור אחראי מאגר</t>
  </si>
  <si>
    <t>פירוט לגבי עניין  הציבור במאגר</t>
  </si>
  <si>
    <t>פירוט תועלת אפשרית לציבור</t>
  </si>
  <si>
    <t>נמוכה</t>
  </si>
  <si>
    <t>בינונית</t>
  </si>
  <si>
    <t>גבוהה</t>
  </si>
  <si>
    <t>חודשית</t>
  </si>
  <si>
    <t>תדירות עדכון</t>
  </si>
  <si>
    <t>יומית</t>
  </si>
  <si>
    <t>שבועית</t>
  </si>
  <si>
    <t>שנתית</t>
  </si>
  <si>
    <t>שוטף</t>
  </si>
  <si>
    <t>רבעונית</t>
  </si>
  <si>
    <t>בסיס מידע</t>
  </si>
  <si>
    <t>SQL server</t>
  </si>
  <si>
    <t>Oracle</t>
  </si>
  <si>
    <t>Informix</t>
  </si>
  <si>
    <t>קבצים סדרתיים</t>
  </si>
  <si>
    <t>MARIADB</t>
  </si>
  <si>
    <t>MySQL</t>
  </si>
  <si>
    <t>Excel</t>
  </si>
  <si>
    <t>SQLite</t>
  </si>
  <si>
    <t>Adabas</t>
  </si>
  <si>
    <t>2DB</t>
  </si>
  <si>
    <t>אחר</t>
  </si>
  <si>
    <t>קישור URL לdata.gov.il</t>
  </si>
  <si>
    <t>במהלך התייעצות עם הציבור</t>
  </si>
  <si>
    <t>הועבר על ידי רשות התקשוב הממשלתי</t>
  </si>
  <si>
    <t>הבעת עיניין</t>
  </si>
  <si>
    <t>התקבלו פניות ובקשות מהציבור הרחב</t>
  </si>
  <si>
    <t>התקבלו פניות ובקשות מעסקים / חוקרים / עיתונאים</t>
  </si>
  <si>
    <t>גבוהה מאוד</t>
  </si>
  <si>
    <t>לא ידוע</t>
  </si>
  <si>
    <t xml:space="preserve">כיצד הציבור הביע עניין עד כה בפרסום המידע </t>
  </si>
  <si>
    <t>האם המאגר כולל מידע מזוהה אישי?</t>
  </si>
  <si>
    <t>קיים קושי ולא ניתן להנגיש את המאגר</t>
  </si>
  <si>
    <t>לא קיים קושי להנגיש את המאגר</t>
  </si>
  <si>
    <t>קיים קושי אך ניתן להנגיש חלק מהמאגר</t>
  </si>
  <si>
    <t>קיים קושי ונדרש סיוע של רשות התקשוב</t>
  </si>
  <si>
    <t>קושי בהנגשה</t>
  </si>
  <si>
    <t>פירוט מהו הקושי להנגשת המאגר?</t>
  </si>
  <si>
    <t xml:space="preserve">מהו סוג בסיס הנתונים בו נשמרים נתוני המאגר? </t>
  </si>
  <si>
    <t>אילו מערכות מידע משתמשות בנתוני המאגר?</t>
  </si>
  <si>
    <t>ישויות מידע עיקריות המנוהלות במאגר (טבלאות נתונים עיקריות)</t>
  </si>
  <si>
    <t>לא קיים קושי</t>
  </si>
  <si>
    <t>קושי בינוני</t>
  </si>
  <si>
    <t>קושי מהותי</t>
  </si>
  <si>
    <t>שמות היחידות במשרד המנהלות מאגרי מידע</t>
  </si>
  <si>
    <t>שם היחידה</t>
  </si>
  <si>
    <t>שם מנהל היחידה</t>
  </si>
  <si>
    <t>טלפון</t>
  </si>
  <si>
    <t>דוא"ל</t>
  </si>
  <si>
    <t>מספר מאגרים</t>
  </si>
  <si>
    <t>קישור URL למאגר</t>
  </si>
  <si>
    <t>במידה וקיימים, מה הם המאגרים המשלימים?</t>
  </si>
  <si>
    <t>מועד מתוכנן להנגשת המאגר</t>
  </si>
  <si>
    <t>הערות</t>
  </si>
  <si>
    <t>סטטוס</t>
  </si>
  <si>
    <t>טרם החל</t>
  </si>
  <si>
    <t>באישור הנהלה</t>
  </si>
  <si>
    <t>בביצוע מערכות מידע</t>
  </si>
  <si>
    <t>ממתין לממשל זמין</t>
  </si>
  <si>
    <t>בוצע</t>
  </si>
  <si>
    <t>סטטוס הנגשת מאגר ל-Data.gov.il</t>
  </si>
  <si>
    <t>תכנון הנגשת המאגר</t>
  </si>
  <si>
    <t>רבעון מתוכנן למיפוי</t>
  </si>
  <si>
    <t>רבעון</t>
  </si>
  <si>
    <t>Q1/2017</t>
  </si>
  <si>
    <t>Q2/2017</t>
  </si>
  <si>
    <t>Q3/2017</t>
  </si>
  <si>
    <t>יחידות המשרד</t>
  </si>
  <si>
    <t xml:space="preserve">תהליך שיתוף ציבור בנושא הנגשת מאגרי מידע לציבור </t>
  </si>
  <si>
    <t>סוג שיתוף הציבור</t>
  </si>
  <si>
    <t>קהל יעד</t>
  </si>
  <si>
    <t>Q1/2018</t>
  </si>
  <si>
    <t>Q2/2018</t>
  </si>
  <si>
    <t>Q3/2018</t>
  </si>
  <si>
    <t>Q1/2019</t>
  </si>
  <si>
    <t>Q2/2019</t>
  </si>
  <si>
    <t>Q4/2017</t>
  </si>
  <si>
    <t>Q4/2018</t>
  </si>
  <si>
    <t>רבעון שיתוף</t>
  </si>
  <si>
    <t>סוג שיתוף</t>
  </si>
  <si>
    <t>שולחן עגול ביום מידע פתוח</t>
  </si>
  <si>
    <t>תהליך מקוון המנוהל על ידי המשרד</t>
  </si>
  <si>
    <t>תיאור שיתוף הציבור</t>
  </si>
  <si>
    <t>אחראי על העלאת הנתונים לData.gov.il</t>
  </si>
  <si>
    <t>ממונה על  יישום החלטת ממשלה 1933</t>
  </si>
  <si>
    <t>איש קשר משרדי נוסף</t>
  </si>
  <si>
    <t>סוג אחראי משרדי</t>
  </si>
  <si>
    <t>פרטי האחראים על מיפוי והנגשת מאגרים</t>
  </si>
  <si>
    <t>Q3/2019</t>
  </si>
  <si>
    <t>Q4/2019</t>
  </si>
  <si>
    <t>Q1/2020</t>
  </si>
  <si>
    <t>Q2/2020</t>
  </si>
  <si>
    <t>Q3/2020</t>
  </si>
  <si>
    <t>Q4/2020</t>
  </si>
  <si>
    <t>Q1/2021</t>
  </si>
  <si>
    <t>Q2/2021</t>
  </si>
  <si>
    <t>Q3/2021</t>
  </si>
  <si>
    <t>Q4/2021</t>
  </si>
  <si>
    <t>Q1/2022</t>
  </si>
  <si>
    <t>Q2/2022</t>
  </si>
  <si>
    <t>Q3/2022</t>
  </si>
  <si>
    <t>Q4/2022</t>
  </si>
  <si>
    <t>קיים שדה</t>
  </si>
  <si>
    <t>רבעון להנגשה</t>
  </si>
  <si>
    <t>ספירה של # מאגר</t>
  </si>
  <si>
    <t>שנת הנגשה</t>
  </si>
  <si>
    <t>עזר מיון</t>
  </si>
  <si>
    <t>מיון</t>
  </si>
  <si>
    <r>
      <t xml:space="preserve"> במקטע זה יש למלא את פרטי אנשי הקשר האחראים מטעם המשרד על ביצוע המיפוי וההנגשה של המאגרים. נא להוסיף פרטי התקשרות.
</t>
    </r>
    <r>
      <rPr>
        <u/>
        <sz val="11"/>
        <color theme="1"/>
        <rFont val="Arial Unicode MS"/>
        <family val="2"/>
      </rPr>
      <t>ממונה על  יישום החלטת ממשלה 1933</t>
    </r>
    <r>
      <rPr>
        <sz val="11"/>
        <color theme="1"/>
        <rFont val="Arial Unicode MS"/>
        <family val="2"/>
      </rPr>
      <t xml:space="preserve"> - רשות התקשוב הממשלתי תפעל אל מול איש הקשר בכל הנוגע לפעילות זו.
</t>
    </r>
    <r>
      <rPr>
        <u/>
        <sz val="11"/>
        <color theme="1"/>
        <rFont val="Arial Unicode MS"/>
        <family val="2"/>
      </rPr>
      <t>איש קשר משרדי נוסף</t>
    </r>
    <r>
      <rPr>
        <sz val="11"/>
        <color theme="1"/>
        <rFont val="Arial Unicode MS"/>
        <family val="2"/>
      </rPr>
      <t xml:space="preserve"> - ניתן להוסיף שם אם יש של מי שמסייע לממונה על יישום ההחלטה.
</t>
    </r>
    <r>
      <rPr>
        <u/>
        <sz val="11"/>
        <color theme="1"/>
        <rFont val="Arial Unicode MS"/>
        <family val="2"/>
      </rPr>
      <t>אחראי על העלאת נתונים ל-data.gov.il</t>
    </r>
    <r>
      <rPr>
        <sz val="11"/>
        <color theme="1"/>
        <rFont val="Arial Unicode MS"/>
        <family val="2"/>
      </rPr>
      <t xml:space="preserve"> - יש למלא את פרטי איש הקשר שיהיה אחראי על העלאת תכנים ל-data.gov.il, כולל העלאת קבצים, הוספת כותרת, תיאור, תגים ועדכון השוטף של המאגר. ניתן למנות איש טכני.
</t>
    </r>
  </si>
  <si>
    <t>תהליכי שיתוף ציבור</t>
  </si>
  <si>
    <t xml:space="preserve">שאלות לתיעדוף הנגשת מאגרי המידע </t>
  </si>
  <si>
    <r>
      <rPr>
        <u/>
        <sz val="11"/>
        <color theme="1"/>
        <rFont val="Arial"/>
        <family val="2"/>
        <scheme val="minor"/>
      </rPr>
      <t xml:space="preserve">8. פירוט לגבי עניין הציבור במאגר: </t>
    </r>
    <r>
      <rPr>
        <sz val="11"/>
        <color theme="1"/>
        <rFont val="Arial"/>
        <family val="2"/>
        <charset val="177"/>
        <scheme val="minor"/>
      </rPr>
      <t>מלל חופשי. 
ניתן לציין את מקור הבקשה ומהותו – אם מדובר בפניות בודדות או פניות חוזרות; 
הסברים לחשיבות המידע מצד הפנים - תדירות גבוהה של פניות לגבי מידע מסוים מעידה על עניין ציבורי במידע. פניות מאנשי מקצוע יכולים להעיד על שימוש יותר רחב של המידע. הסברים על סיבת הפנייה יכולה להעיד על תועלות אפשריות של המידע</t>
    </r>
  </si>
  <si>
    <r>
      <rPr>
        <u/>
        <sz val="11"/>
        <rFont val="Arial Unicode MS"/>
        <family val="2"/>
      </rPr>
      <t xml:space="preserve">9. מה רמת התועלת שהציבור עשוי להפיק מפרסום המידע לדעתך? </t>
    </r>
    <r>
      <rPr>
        <sz val="11"/>
        <rFont val="Arial Unicode MS"/>
        <family val="2"/>
      </rPr>
      <t xml:space="preserve">
אנחנו מבקשים שתציינו אם ידוע לכם על תועלות פוטנציאליות בהנגשת המאגר (על בסיס הידע והניסיון של אחראי המאגר; על בסיס מידע שהתקבל מהציבור; בהתאם לממצאי מחקרים או ניסיון בחו"ל, וכו'). 
דוגמאות לסוגי תועלות (הרשימה אינה מוגבלת, ניתן לבחור את הסעיפים הרלוונטיים עבור כל מאגר ומאגר)
א. תועלת כלכלית (למשל הגברת תחרות, התייעלות, מידע רלוונטי לעסקים וכו')
ב. תרומה לחדשנות (למשל יצירת יוזמות חדשות)
ג. תועלת חברתית (למשל מידע שמסייע לציבור בתהליך קבלת החלטות)
ד. תרומתו של המידע לקביעת מדיניות מבוססת מידע ו/או לשקיפות ממשלתית (למשל תקציב המדינה)
ה. מידע שפרסומו יכול להוביל לשיפור השירות הניתן לאזרח או חיסכון למשרד בעת נתינת השירות. 
ו.  מידע שמהווה מפתח למאגרים אחרים (למשל, גושים וחלקות)
יתקיימו תהליכי שיתוף ציבור במהלך שנת 2017 שיכולו לסייע במילוי השדה.
</t>
    </r>
    <r>
      <rPr>
        <u/>
        <sz val="11"/>
        <rFont val="Arial Unicode MS"/>
        <family val="2"/>
      </rPr>
      <t xml:space="preserve">10. פירוט: </t>
    </r>
    <r>
      <rPr>
        <sz val="11"/>
        <rFont val="Arial Unicode MS"/>
        <family val="2"/>
      </rPr>
      <t xml:space="preserve">
הסבר על הקביעה – איזה תועלות הציבור עשוי להפיק? לדוגמא - "מאגר גושים יכול לתרום לפיתוח יוזמות בתחום התכנון והגברת התחרות, ולהוות מפתח למאגרים אחרים בתחום התכנון" או "נתוני מיצ"ב יתרום לשקיפות בתחום מדדי תוצאות בתחום החינוך".
</t>
    </r>
  </si>
  <si>
    <r>
      <rPr>
        <u/>
        <sz val="11"/>
        <rFont val="Arial Unicode MS"/>
        <family val="2"/>
      </rPr>
      <t xml:space="preserve">11. סוג האוכלוסיה שהמידע נוגע לו </t>
    </r>
    <r>
      <rPr>
        <sz val="11"/>
        <rFont val="Arial Unicode MS"/>
        <family val="2"/>
      </rPr>
      <t xml:space="preserve">
כנ"ל החלטת הממשלה
כל האוכלוסייה/אוכלוסייה מסוימת-  ככל שהמידע נוגע לפלחים רבים יותר בציבור, יש הצדקה רבה יותר לפרסמו – כגון בענייני חינוך רוחביים, הנוגעים לכלל האוכלוסייה, לעומת מאגר שמיודע רק אנשי מקצוע, מידע שמתייחס רק לאזור גיוגרפי מסוים וכו'.
</t>
    </r>
    <r>
      <rPr>
        <u/>
        <sz val="11"/>
        <rFont val="Arial Unicode MS"/>
        <family val="2"/>
      </rPr>
      <t>12. האם יש מאגרים נוספים משלימים?</t>
    </r>
    <r>
      <rPr>
        <sz val="11"/>
        <rFont val="Arial Unicode MS"/>
        <family val="2"/>
      </rPr>
      <t xml:space="preserve">
נא פרט/י אם ידוע לכם על מאגרים נוספים, במשרדכם או במשרדים אחרים, שישלימו את הנתונים במאגר הנ"ל, או שיתרמו להשגת התועלות שצוינו לעיל.  למשל – משרד הבינוי והשיכון, רמ"י ומינהל התכנון צונו שיש להם נותנים משלימים למאגר תכנון. לחילופין – יש מספר יחידות שמנהלות מידע על תאונות דרכים (רשות לבטיחות בדרכים, משטרת ישראל, מד"א, למ"ס וכו'), שהמידע ממקורות שונים יכול להשלים אחד את השני. ניתן לציין מאגרים ממקורות שונים שיש לכם עניין במידע בהם
</t>
    </r>
    <r>
      <rPr>
        <u/>
        <sz val="11"/>
        <rFont val="Arial Unicode MS"/>
        <family val="2"/>
      </rPr>
      <t>13. האם המאגר כולל מידע מזוהה אישי ?</t>
    </r>
    <r>
      <rPr>
        <sz val="11"/>
        <rFont val="Arial Unicode MS"/>
        <family val="2"/>
      </rPr>
      <t xml:space="preserve">
האם המאגר כולל מידע פרטי שניתן לייחס לאדם מסוים?
ככל, לא יונגש לציבור מידע מזוהה או ניתן לזיהוי למעט לפי הוראה שבדין. בשלב זה, אנחנו לא מבקשים הכרעה משפטית לגבי האם ניתן להנגיש את המאגר או לא, אלא רוצים לציין את המאגרים שיש בהם מידע אישי ויש צורך להתייחס לסוגיית הפרטיות
</t>
    </r>
  </si>
  <si>
    <r>
      <rPr>
        <u/>
        <sz val="11"/>
        <rFont val="Arial Unicode MS"/>
        <family val="2"/>
      </rPr>
      <t xml:space="preserve">14. האם לדעתך יש קושי מהותי (לא טכני) להנגיש את המאגר? </t>
    </r>
    <r>
      <rPr>
        <sz val="11"/>
        <rFont val="Arial Unicode MS"/>
        <family val="2"/>
      </rPr>
      <t xml:space="preserve">
בהתאם לקריטריונים שקבעה רשות התקשוב, סדר העדיפות להנגשת מאגרי המידע לציבור ייקבע בהתאם לאינטרס הציבורי בפרסום המידע (המורכב מהבעת עניין המאגר ע"י הציבור, תועלת שהציבור עשוי להפיק מהמאגר וסוג האוכלוסיה שהמידע נוגע לו) וההשקעה הנדרשת להנגשת המאגר (השקעה מנהלית וטכנית).
בהתאם לכך, אנחנו מבקשים שתציינו אם ידוע לכם על קשיים שעשוים להקשות על הנגשת המאגר. השאלה היא לדעת אחראי המאגר. אין חובה בשלב המיפוי לקבל דעה משפטית בעניין.
אופציות לבחירה:
1. לא קיים קושי להנגיש את המאגר
2. קיים קושי אך ניתן להנגיש חלק מהמאגר
3. קיים קושי ונדרש סיוע של רשות התקשוב
4. קיים קושי ולא ניתן להנגיש את המאגר
פירוט: ניתן לציין כל קושי שלדעתך יקשה על הנגשת המאגר. ככל שיש יותר מידע על מהות הקושי, כך יהיה יותר קל להעריך מה נדרש כדי להנגישו (אם מדובר באישורים, התאמות למאגר או כל דבר אחר) מצד המשרד או מצד רשות התקשוב</t>
    </r>
  </si>
  <si>
    <t>הנחיות והסברים</t>
  </si>
  <si>
    <t>שמות היחידות המנהלות מאגרי מידע</t>
  </si>
  <si>
    <r>
      <rPr>
        <sz val="11"/>
        <color theme="1"/>
        <rFont val="Arial Unicode MS"/>
        <family val="2"/>
      </rPr>
      <t>בהצלחה,</t>
    </r>
    <r>
      <rPr>
        <sz val="14"/>
        <color theme="1"/>
        <rFont val="Arial Unicode MS"/>
        <family val="2"/>
      </rPr>
      <t xml:space="preserve">
</t>
    </r>
    <r>
      <rPr>
        <b/>
        <sz val="14"/>
        <color rgb="FF002060"/>
        <rFont val="Arial Unicode MS"/>
        <family val="2"/>
      </rPr>
      <t>רשות התקשוב הממשלתי 
משרד ראש הממשלה</t>
    </r>
  </si>
  <si>
    <t>תכנון הנגשת המאגר - לשימוש המשרד</t>
  </si>
  <si>
    <r>
      <t xml:space="preserve">החלטת הממשלה קובעת כי תיעדוף הנגשת מאגרי המידע ייקבע, בין השאר, על פי המדדים הבאים: 
(א) האינטרס הציבורי שבפרסום המידע; 
(ב) שיעור האוכלוסייה שהמידע נוגע לו; 
(ג) תדירות הפניות של הציבור בקשר למידע האמור בעבר; 
(ד) תדירות השימוש של המשרד במידע; 
(ה) התועלת הכלכלית שהציבור עשוי להפיק מפרסום המידע. 
אין חובה למלא את שאלות בחלק זה (7-14, למעט שאלה 12) עבור מאגרים שכבר הונגשו ב-data.gov.il
</t>
    </r>
    <r>
      <rPr>
        <u/>
        <sz val="11"/>
        <rFont val="Arial Unicode MS"/>
        <family val="2"/>
      </rPr>
      <t>7. כיצד הציבור הביע עניין עד כה בפרסום המידע?</t>
    </r>
    <r>
      <rPr>
        <sz val="11"/>
        <rFont val="Arial Unicode MS"/>
        <family val="2"/>
      </rPr>
      <t xml:space="preserve"> אנחנו מבקשים שציינו באם וכיצד הציבור הביע עד כה עניין בפרסום המידע
דוגמאות של דרכים בהם הציבור מביע עניין במידע:
א. במהלך התייעצות עם הציבור – מהלך תהליך שיתוף ציבור שניהל המשרד, התקבלו בקשות להנגשת המאגר 
ב. התקבלו פניות ובקשות מהציבור הרחב - בקשות חופש המידע, פניות ציבור וכו' שקיבל המשרד בעבר בהקשר למידע במאגר  
ג. התקבלו פניות ובקשות מעסקים/חוקרים/עיתונאים - בקשות חופש המידע, פניות ציבור וכו' שקיבל המשרד בעבר בהקשר למידע במאגר  
ד. הועבר ע"י רשות התקשוב - בקשות מהציבור למאגרים שהועברו למשרדים ע"י מנהלת פרויקטים מיוחדים ברשות התקשוב, לדוגמא: בקשות שקיבלה רשות התקשוב במהלך תהליכי שיתוף ציבור; באמצעות טופס פנייה ב-data.gov.il; שהוצגו בדול המסכם - הצוות הבין משרדי להנגשת מאגרי מידע לציבור, בפרט "נתונים מספריים ומאגרי המידע המבוקשים במדינות השונות" (עמ' 12-14); נספח 4 – מיפוי מאגרי מידע (עד 5 מאגרים מכל משרד) 
ה. אחר – ניתן לכתוב מלל חופשי
יש לבחור את הדרך העיקרי בה התקבלו הפניות. אם התקבלו במספר דרכים, ניתן לציין בטקסט החופשי.
יתקיימו תהליכי שיתוף ציבור במהלך שנת 2017 שיכולו לסייע במילוי השדה.
</t>
    </r>
  </si>
  <si>
    <r>
      <rPr>
        <u/>
        <sz val="11"/>
        <rFont val="Arial Unicode MS"/>
        <family val="2"/>
      </rPr>
      <t xml:space="preserve">15. מהו סוג בסיס הנתונים  בו נשמרים נתוני המאגר </t>
    </r>
    <r>
      <rPr>
        <sz val="11"/>
        <rFont val="Arial Unicode MS"/>
        <family val="2"/>
      </rPr>
      <t xml:space="preserve">
</t>
    </r>
    <r>
      <rPr>
        <u/>
        <sz val="11"/>
        <rFont val="Arial Unicode MS"/>
        <family val="2"/>
      </rPr>
      <t>16. אילו מערכות מידע משתמשות בנתוני המאגר?
17. תאריך עדכון אחרון 
18. תדירות עדכון המאגר</t>
    </r>
    <r>
      <rPr>
        <sz val="11"/>
        <rFont val="Arial Unicode MS"/>
        <family val="2"/>
      </rPr>
      <t xml:space="preserve">: אופציות לבחירה: שוטף (תדירות גבוהה בפעם ביום ויש משמעות לעדכון המאגר בתדירות הזאת), יומית, שבועית, חודשית, רבעונית, שנתית
</t>
    </r>
    <r>
      <rPr>
        <u/>
        <sz val="11"/>
        <rFont val="Arial Unicode MS"/>
        <family val="2"/>
      </rPr>
      <t>19. ישויות מידע עיקריות המנוהלות במאגר</t>
    </r>
    <r>
      <rPr>
        <sz val="11"/>
        <rFont val="Arial Unicode MS"/>
        <family val="2"/>
      </rPr>
      <t xml:space="preserve">: אלו ישויות מידע (טבלאות נתונים עיקריות) מנוהלות במאגר. לדוגמא: כתובות, פרטי זיהוי, בעלות על נדל"ן וכו'. 
</t>
    </r>
    <r>
      <rPr>
        <u/>
        <sz val="11"/>
        <rFont val="Arial Unicode MS"/>
        <family val="2"/>
      </rPr>
      <t>20. מספר רשומות במועד האחרון</t>
    </r>
    <r>
      <rPr>
        <sz val="11"/>
        <rFont val="Arial Unicode MS"/>
        <family val="2"/>
      </rPr>
      <t xml:space="preserve">
</t>
    </r>
    <r>
      <rPr>
        <u/>
        <sz val="11"/>
        <rFont val="Arial Unicode MS"/>
        <family val="2"/>
      </rPr>
      <t>21. מה לדעתך רמת הקושי הטכני להנגיש את המאגר?</t>
    </r>
    <r>
      <rPr>
        <sz val="11"/>
        <rFont val="Arial Unicode MS"/>
        <family val="2"/>
      </rPr>
      <t xml:space="preserve"> (קל, בינוני, קשה) אין חובה למלא את השאלה עבור מאגרים שכבר הונגשו ב-data.gov.il
מיועד לאגף מערכות מידע, באם נדרש חיתוך מיוחד, יצירת טבלת ביניים וכו'. כמה מורכבת הנגשת המאגר.
אופציות לבירה: לא קיים קושי, קושי בינוני, קושי מהותי. באם נבחר בינוני או קשה: הסבר לרמת הקושי שנבחרה
</t>
    </r>
  </si>
  <si>
    <r>
      <t>את השאלות להלן יש חובה למלא רק עבור המאגרים שיונגשו במהלך שנת 2017:
22. מועד תכנון להנגשת המאגר למאגרים עליהם הוחלט להגיש ב-data.gov.il:</t>
    </r>
    <r>
      <rPr>
        <sz val="11"/>
        <rFont val="Arial Unicode MS"/>
        <family val="2"/>
      </rPr>
      <t>, נא לציין מועד תכנון להנגשת המאגר</t>
    </r>
    <r>
      <rPr>
        <u/>
        <sz val="11"/>
        <rFont val="Arial Unicode MS"/>
        <family val="2"/>
      </rPr>
      <t xml:space="preserve">
23. סטטוס הנגשת המאגר ב-data.gov.il</t>
    </r>
    <r>
      <rPr>
        <sz val="11"/>
        <rFont val="Arial Unicode MS"/>
        <family val="2"/>
      </rPr>
      <t xml:space="preserve"> : אופציות לבחירה:
א. טרם החל
ב. באישור הנהלה – מחכה לקבלת אישורים מינהליים להנגשת המאגר
ג. בביצוע מערכות המידע – קיבלו אישורים להנגשה ונמצא בשלב טיפול הטכני במאגר בכדי להנגישו לציבור
ד. ממתין לממשל זמין – המאגר מוכן להנגשה אך דורש טיפול מצד ממשל זמין כדי להעלות אותו ל-data.gov.il
ה. בוצע – המאגר נמצא ב-data.gov.il</t>
    </r>
    <r>
      <rPr>
        <u/>
        <sz val="11"/>
        <rFont val="Arial Unicode MS"/>
        <family val="2"/>
      </rPr>
      <t xml:space="preserve">
</t>
    </r>
    <r>
      <rPr>
        <sz val="11"/>
        <rFont val="Arial Unicode MS"/>
        <family val="2"/>
      </rPr>
      <t xml:space="preserve">ו. הוקפא/בוטל 
</t>
    </r>
    <r>
      <rPr>
        <u/>
        <sz val="11"/>
        <rFont val="Arial Unicode MS"/>
        <family val="2"/>
      </rPr>
      <t>24. הערות</t>
    </r>
    <r>
      <rPr>
        <sz val="11"/>
        <rFont val="Arial Unicode MS"/>
        <family val="2"/>
      </rPr>
      <t xml:space="preserve"> – טקסט חופשי</t>
    </r>
    <r>
      <rPr>
        <u/>
        <sz val="11"/>
        <rFont val="Arial Unicode MS"/>
        <family val="2"/>
      </rPr>
      <t xml:space="preserve">
</t>
    </r>
  </si>
  <si>
    <r>
      <rPr>
        <b/>
        <i/>
        <u/>
        <sz val="16"/>
        <color theme="1"/>
        <rFont val="Arial Unicode MS"/>
        <family val="2"/>
      </rPr>
      <t xml:space="preserve">הגדרות:
</t>
    </r>
    <r>
      <rPr>
        <b/>
        <u/>
        <sz val="12"/>
        <color theme="1"/>
        <rFont val="Arial Unicode MS"/>
        <family val="2"/>
      </rPr>
      <t xml:space="preserve"> "מאגר"</t>
    </r>
    <r>
      <rPr>
        <b/>
        <sz val="12"/>
        <color theme="1"/>
        <rFont val="Arial Unicode MS"/>
        <family val="2"/>
      </rPr>
      <t xml:space="preserve"> - </t>
    </r>
    <r>
      <rPr>
        <sz val="12"/>
        <color theme="1"/>
        <rFont val="Arial Unicode MS"/>
        <family val="2"/>
      </rPr>
      <t xml:space="preserve">מסד נתונים או סדרת נתונים של מידע מכל סוג, לרבות כל אוסף מובנה של נתונים בין אם מוגדר במשרד הממשלתי או ביחידת הסמך כ"מאגר" לצרכים פנימיים ובין אם לאו. במילים אחרות: סכימת הנתונים המשרתת מערכת מידע מסוימת או שמהווה אוסף של נתונים שמנוהל גם ללא מערכת. לדוגמא – מאגר הטאבו.
</t>
    </r>
    <r>
      <rPr>
        <b/>
        <u/>
        <sz val="12"/>
        <color theme="1"/>
        <rFont val="Arial Unicode MS"/>
        <family val="2"/>
      </rPr>
      <t>ישות מידע/סדרת נתונים/dataset</t>
    </r>
    <r>
      <rPr>
        <sz val="12"/>
        <color theme="1"/>
        <rFont val="Arial Unicode MS"/>
        <family val="2"/>
      </rPr>
      <t xml:space="preserve"> – הנתונים העיקריים המנוהלים במאגר, יכולים להיות טבלאות בבסיס הנתונים או חיתוך מסויים של מספר טבלאות היוצר view. לדוגמא מאגר הטאבו מכיל נתונים אודות אנשים, נכסים, פרצלציה אלה הם ישויות המידע העיקריות במאגר. יכול להיות בהחלט שעל מנת לקבל נתונים אודות אנשים ובעלות על נכסים יש לגזור נתונים ממספר טבלאות.
</t>
    </r>
    <r>
      <rPr>
        <b/>
        <u/>
        <sz val="12"/>
        <color theme="1"/>
        <rFont val="Arial Unicode MS"/>
        <family val="2"/>
      </rPr>
      <t>שדות</t>
    </r>
    <r>
      <rPr>
        <sz val="12"/>
        <color theme="1"/>
        <rFont val="Arial Unicode MS"/>
        <family val="2"/>
      </rPr>
      <t xml:space="preserve"> – השדות המרכיבים את ישות המידע, לדוגמא ישות המידע אנשים מורכבת משדות – שם פרטי, שם משפחה, תאריך לידה וכו'</t>
    </r>
    <r>
      <rPr>
        <b/>
        <i/>
        <sz val="16"/>
        <color theme="1"/>
        <rFont val="Arial Unicode MS"/>
        <family val="2"/>
      </rPr>
      <t xml:space="preserve">
</t>
    </r>
  </si>
  <si>
    <t>קישור להנחיית רשות התקשוב הממשלתי בנוגע הנגשת מאגרי מידע לציבור</t>
  </si>
  <si>
    <t>nirz@energy.gov.il</t>
  </si>
  <si>
    <t>אתרי כרייה וחציבה בישראל</t>
  </si>
  <si>
    <t>http://energy.gov.il/InformationForPublic/Data/Pages/GxmsMniMinesData.aspx</t>
  </si>
  <si>
    <t>בעלי עסקים,יזמים ומשקיעים, מדענים וחוקרים</t>
  </si>
  <si>
    <t xml:space="preserve">יזמות, השקעות, שימוש למחקר </t>
  </si>
  <si>
    <t>חברות התייעלות אנרגטית וחברות אסקו</t>
  </si>
  <si>
    <t xml:space="preserve">משרד האנרגיה בשיתוף משרדים ממשלה אחרים מגבש מאגר מקוון של חברות התייעלות אנרגטית וחברות אסקו שישרת את כלל המשרדים הממשלתיי. </t>
  </si>
  <si>
    <t>אגף שימור אנרגיה</t>
  </si>
  <si>
    <t>http://energy.gov.il/InformationForPublic/Data/Pages/GxmsMniPerformanceContractingData.aspx</t>
  </si>
  <si>
    <t>בעלי עסקים</t>
  </si>
  <si>
    <t xml:space="preserve">מאגר תחנות הדלק </t>
  </si>
  <si>
    <t xml:space="preserve">רשימת תחנות הדלק אשר מותר להן למכור דלק </t>
  </si>
  <si>
    <t>מינהל הדלק</t>
  </si>
  <si>
    <t>http://energy.gov.il/InformationForPublic/Data/Pages/GxmsMniFuelStationsData.aspx</t>
  </si>
  <si>
    <t>צרכנים,בעלי עסקים</t>
  </si>
  <si>
    <t>שם התחנה, מיקום, טלפון, שם הרשות המקומית</t>
  </si>
  <si>
    <t xml:space="preserve">מס' מחצבה, שם מחצבה, שם החברה המפעילה, חומר גלם </t>
  </si>
  <si>
    <t xml:space="preserve">שם החברה, חברת אסקו,שנת תחילת בפעילות, כתובת, איש קשר,פרטי התקשרות,לינק לאתר,תחומי התמחות, בעלי יכולת לבצע פרויקטים גדולים, ביטוח אחריות מקצועית, הכשרה למודל מדידה </t>
  </si>
  <si>
    <t xml:space="preserve">רשימת המזגנים המאושרת על ידי המשרד </t>
  </si>
  <si>
    <t xml:space="preserve">רשימת המזגנים המאושרים לשיווק בארץ לפי דירוג היעילות האנרגטית שלהם. </t>
  </si>
  <si>
    <t>http://energy.gov.il/InformationForPublic/Data/Pages/GxmsMniAClistData.aspx</t>
  </si>
  <si>
    <t xml:space="preserve">בעלי עסקים,יבואנים ויצואנים, יזמים ומשקיעים, צרכנים. </t>
  </si>
  <si>
    <t xml:space="preserve">ייעול צריכת החשמל </t>
  </si>
  <si>
    <t>רשימת ספקי הגז המורשים בישראל</t>
  </si>
  <si>
    <t xml:space="preserve">בישראל פועלים כ- 38 ספקי גז מורשים אשר קיבלו ממשרד האנרגיה והמים רישיון לשווק גז לצרכנים. לפני התקשרות עם ספק גז, מומלץ לבדוק אם הוא מופיע ברשימה, הכוללת כתובות וטלפונים </t>
  </si>
  <si>
    <t>http://energy.gov.il/InformationForPublic/Data/Pages/GxmsMniGasCompaniesData.aspx</t>
  </si>
  <si>
    <t>מידע לציבור לגבי ספקי גז מורשים</t>
  </si>
  <si>
    <t>בעלי עסקים,צרכנים</t>
  </si>
  <si>
    <t>שם הדגם, שם היצרן,שם יבואן/יצרן, סוג המזגן,צריכת החשמל, תפוקת קור מוצהר, תפוקת חום מוצהר, יעילות קרור מוצהרת, יעילות חימום מוצהרת, דירוג אנרגטי</t>
  </si>
  <si>
    <t xml:space="preserve">שם החברה,ח"פ, מנכ"ל, כתובת, טלפון, פקס, אתר באינטרנט, שיווק במכלי גפ"מ, הערות </t>
  </si>
  <si>
    <t>חיסכון בארנגיה</t>
  </si>
  <si>
    <t xml:space="preserve">מאגר לציבור על תחנות דלק מורשות </t>
  </si>
  <si>
    <t>https://e.data.gov.il/dataset/kriahaziva</t>
  </si>
  <si>
    <t>https://data.gov.il/dataset/fuelstationbynumber</t>
  </si>
  <si>
    <t>https://data.gov.il/dataset/gas-supplier</t>
  </si>
  <si>
    <t>https://data.gov.il/dataset/ac-lisf</t>
  </si>
  <si>
    <t xml:space="preserve">כלל הציבור </t>
  </si>
  <si>
    <t xml:space="preserve">פרסום המאגר לציבור צריך לעבור מספר אישורים במשרד </t>
  </si>
  <si>
    <t>Email</t>
  </si>
  <si>
    <t>גודל משרד</t>
  </si>
  <si>
    <t>02-5680618</t>
  </si>
  <si>
    <t>david@archives.gov.il</t>
  </si>
  <si>
    <t>בינוני</t>
  </si>
  <si>
    <t>03-6466619</t>
  </si>
  <si>
    <t>borisn@ietv.gov.il</t>
  </si>
  <si>
    <t>קטן</t>
  </si>
  <si>
    <t>02-6592301</t>
  </si>
  <si>
    <t>shahar@cbs.gov.il</t>
  </si>
  <si>
    <t>גדול</t>
  </si>
  <si>
    <t>03-6231948</t>
  </si>
  <si>
    <t>AK@mapi.gov.il</t>
  </si>
  <si>
    <t>02-5427720</t>
  </si>
  <si>
    <t>avnerm@mops.gov.il</t>
  </si>
  <si>
    <t>02-6553866</t>
  </si>
  <si>
    <t>orena@sviva.gov.il</t>
  </si>
  <si>
    <t>02-6547039</t>
  </si>
  <si>
    <t>alby@pmo.gov.il</t>
  </si>
  <si>
    <t>076-8894836</t>
  </si>
  <si>
    <t>uri@rbc.gov.il</t>
  </si>
  <si>
    <t>02-6556858</t>
  </si>
  <si>
    <t>Meir@court.gov.il</t>
  </si>
  <si>
    <t>03-9430150</t>
  </si>
  <si>
    <t>guyh@102.gov.il</t>
  </si>
  <si>
    <t>03-6369630</t>
  </si>
  <si>
    <t>rivas@water.gov.il</t>
  </si>
  <si>
    <t>02-5425324</t>
  </si>
  <si>
    <t>AmirAr@moin.gov.il</t>
  </si>
  <si>
    <t>08-6257717</t>
  </si>
  <si>
    <t>tamirc@moag.gov.il</t>
  </si>
  <si>
    <t>03-9403155</t>
  </si>
  <si>
    <t>hachmonm@ims.gov.il</t>
  </si>
  <si>
    <t>058-4220985</t>
  </si>
  <si>
    <t>eliranb@lapam.gov.il</t>
  </si>
  <si>
    <t>03-9683217</t>
  </si>
  <si>
    <t>mariana@volcani.agri.gov.il</t>
  </si>
  <si>
    <t>050-9001470</t>
  </si>
  <si>
    <t>milkaziv@iplan.gov.il</t>
  </si>
  <si>
    <t>03-6883899</t>
  </si>
  <si>
    <t>ariky@kfar-olami.org.il</t>
  </si>
  <si>
    <t>02-5317833</t>
  </si>
  <si>
    <t>michalm@mof.gov.il</t>
  </si>
  <si>
    <t>02-5847305</t>
  </si>
  <si>
    <t>ofraf@moch.gov.il</t>
  </si>
  <si>
    <t>02-5080183</t>
  </si>
  <si>
    <t>Shira.levami@moh.gov.il</t>
  </si>
  <si>
    <t>גדול מאוד</t>
  </si>
  <si>
    <t>02-5303361</t>
  </si>
  <si>
    <t>shimonz@mfa.gov.il</t>
  </si>
  <si>
    <t>02-5602557</t>
  </si>
  <si>
    <t>oferri@education.gov.il</t>
  </si>
  <si>
    <t>03-9485509</t>
  </si>
  <si>
    <t>yaronr@moag.gov.il</t>
  </si>
  <si>
    <t>02-6662120</t>
  </si>
  <si>
    <t>shimon.broner@economy.gov.il</t>
  </si>
  <si>
    <t>02-5411810</t>
  </si>
  <si>
    <t>eranc@most.gov.il</t>
  </si>
  <si>
    <t>02-6362401</t>
  </si>
  <si>
    <t>sasons@justice.gov.il</t>
  </si>
  <si>
    <t>02-6703736</t>
  </si>
  <si>
    <t>naomifr@moin.gov.il</t>
  </si>
  <si>
    <t>02-6752678</t>
  </si>
  <si>
    <t>sigall@moia.gov.il</t>
  </si>
  <si>
    <t>02-5085200</t>
  </si>
  <si>
    <t>ariks@molsa.gov.il</t>
  </si>
  <si>
    <t>03-5027668</t>
  </si>
  <si>
    <t>tzura@mot.gov.il</t>
  </si>
  <si>
    <t>02-6664286</t>
  </si>
  <si>
    <t>Noamk@tourism.gov.il</t>
  </si>
  <si>
    <t>שושי בן אהרון</t>
  </si>
  <si>
    <t>shosh@moc.gov.il</t>
  </si>
  <si>
    <t>משרד האנרגיה</t>
  </si>
  <si>
    <t>02-5006810</t>
  </si>
  <si>
    <t>02-5311011</t>
  </si>
  <si>
    <t>lior@dat.gov.il</t>
  </si>
  <si>
    <t>02-6705420</t>
  </si>
  <si>
    <t>Rami.Mozes@pmo.gov.il</t>
  </si>
  <si>
    <t>02-5089323</t>
  </si>
  <si>
    <t>shlomio@nativ.gov.il</t>
  </si>
  <si>
    <t>בועז לשם</t>
  </si>
  <si>
    <t>בשיתוף עם משרד אחר</t>
  </si>
  <si>
    <t>02-6706143</t>
  </si>
  <si>
    <t>boaz@pmo.gov.il</t>
  </si>
  <si>
    <t>02-6705175</t>
  </si>
  <si>
    <t>revitalw@csc.gov.il</t>
  </si>
  <si>
    <t>יוסי אבגי</t>
  </si>
  <si>
    <t>02-6294531</t>
  </si>
  <si>
    <t>yosefiv@piba.gov.il</t>
  </si>
  <si>
    <t>02-5084103</t>
  </si>
  <si>
    <t>danb@eca.gov.il</t>
  </si>
  <si>
    <t>tamirc@aa.gov.il</t>
  </si>
  <si>
    <t>02-6217111</t>
  </si>
  <si>
    <t>larry@pua.gov.il</t>
  </si>
  <si>
    <t>02-5688306</t>
  </si>
  <si>
    <t>shayabi@shaam.gov.il</t>
  </si>
  <si>
    <t>רשות המיסים – נציבות מס הכנסה</t>
  </si>
  <si>
    <t>02-6559776</t>
  </si>
  <si>
    <t>tiriq@itc.mof.gov.il</t>
  </si>
  <si>
    <t>02-6663750</t>
  </si>
  <si>
    <t>moshe@customs.mof.gov.il</t>
  </si>
  <si>
    <t>02-6663633</t>
  </si>
  <si>
    <t>ravids@land.gov.il</t>
  </si>
  <si>
    <t>02-6225490</t>
  </si>
  <si>
    <t>shaygi@ips.gov.il</t>
  </si>
  <si>
    <t>חנה אביסרור גולדרייך</t>
  </si>
  <si>
    <t>02-5013188</t>
  </si>
  <si>
    <t>hannaag@ies.gov.il</t>
  </si>
  <si>
    <t>רשות התקשוב הממשלתי</t>
  </si>
  <si>
    <t>יאיר פראנק</t>
  </si>
  <si>
    <t>רשות התקשוב</t>
  </si>
  <si>
    <t>cio</t>
  </si>
  <si>
    <t>02-6664815</t>
  </si>
  <si>
    <t>yairf@cio.gov.il</t>
  </si>
  <si>
    <t>הרשות להגנת הצרכן ולסחר הוגן</t>
  </si>
  <si>
    <t>פלג שפיר</t>
  </si>
  <si>
    <t>הרשות להגנת הצרכן</t>
  </si>
  <si>
    <t>Hagana</t>
  </si>
  <si>
    <t>02-5396018</t>
  </si>
  <si>
    <t>PelegS@economy.gov.il</t>
  </si>
  <si>
    <t>משטרת ישראל</t>
  </si>
  <si>
    <t>גוף מיוחד</t>
  </si>
  <si>
    <t>שי קופרמן</t>
  </si>
  <si>
    <t>police</t>
  </si>
  <si>
    <t>לא דרוש ליווי</t>
  </si>
  <si>
    <t>02-6542630</t>
  </si>
  <si>
    <t>shayk@police.gov.il</t>
  </si>
  <si>
    <t>מרכב"ה</t>
  </si>
  <si>
    <t>אורנית יחזקאלי</t>
  </si>
  <si>
    <t>merkava</t>
  </si>
  <si>
    <t>02-5012402</t>
  </si>
  <si>
    <t>ornit@mof.gov.il</t>
  </si>
  <si>
    <t>הרשות הלאומית לחדשנות טכנולוגית</t>
  </si>
  <si>
    <t>אלדד אילני</t>
  </si>
  <si>
    <t>innovative</t>
  </si>
  <si>
    <t>054-8300718</t>
  </si>
  <si>
    <t>eldad.ilani@innovationisrael.org.il</t>
  </si>
  <si>
    <t>משרד התרבות והספורט</t>
  </si>
  <si>
    <t>משרד התרבות</t>
  </si>
  <si>
    <t>mcs</t>
  </si>
  <si>
    <t>משרד הביטחון</t>
  </si>
  <si>
    <t>mod</t>
  </si>
  <si>
    <t>נתיבי ישראל</t>
  </si>
  <si>
    <t>גוף עצמאי</t>
  </si>
  <si>
    <t>נינה גיפסאן</t>
  </si>
  <si>
    <t>iroads</t>
  </si>
  <si>
    <t xml:space="preserve"> 03-7355410</t>
  </si>
  <si>
    <t xml:space="preserve"> ninag@iroads.co.il</t>
  </si>
  <si>
    <t>רשות החברות הממשלתית</t>
  </si>
  <si>
    <t>רשות החברות</t>
  </si>
  <si>
    <t>gca</t>
  </si>
  <si>
    <t>רשות העתיקות</t>
  </si>
  <si>
    <t>דוד גבאי</t>
  </si>
  <si>
    <t>israntique</t>
  </si>
  <si>
    <t>02-6204660</t>
  </si>
  <si>
    <t>בנק ישראל</t>
  </si>
  <si>
    <t>אבנר זיו</t>
  </si>
  <si>
    <t>boi</t>
  </si>
  <si>
    <t>02‎-6552251</t>
  </si>
  <si>
    <t>avner.ziv@boi.org.il</t>
  </si>
  <si>
    <t>המוסד לביטוח לאומי</t>
  </si>
  <si>
    <t>יהודה סרוסי</t>
  </si>
  <si>
    <t>ביטוח לאומי</t>
  </si>
  <si>
    <t>btl</t>
  </si>
  <si>
    <t>רשות שוק ההון ביטוח וחיסכון</t>
  </si>
  <si>
    <t>רשות שוק ההון</t>
  </si>
  <si>
    <t>hon</t>
  </si>
  <si>
    <t>הרשות הלאומית לבטיחות בדרכים</t>
  </si>
  <si>
    <t>הרשות לבטיחות בדרכים</t>
  </si>
  <si>
    <t>rsa</t>
  </si>
  <si>
    <t>התכנית הלאומית לתחליפי דלקים</t>
  </si>
  <si>
    <t>תחליפי דלקים</t>
  </si>
  <si>
    <t>dlk</t>
  </si>
  <si>
    <t>רשות שדות התעופה</t>
  </si>
  <si>
    <t>מיכאל רוף</t>
  </si>
  <si>
    <t>iaa</t>
  </si>
  <si>
    <t>03-9750400</t>
  </si>
  <si>
    <t>MichaelRu@iaa.gov.il</t>
  </si>
  <si>
    <t>הרשות הלאומית להגנת הסייבר</t>
  </si>
  <si>
    <t>קובי גולובינסקי</t>
  </si>
  <si>
    <t>רשות הסייבר</t>
  </si>
  <si>
    <t>cyber</t>
  </si>
  <si>
    <t xml:space="preserve">03-7450877 </t>
  </si>
  <si>
    <t>cobyg@pmo.gov.il</t>
  </si>
  <si>
    <t>כנסת ישראל</t>
  </si>
  <si>
    <t>רובי סנדמן</t>
  </si>
  <si>
    <t>כנסת</t>
  </si>
  <si>
    <t>knesset</t>
  </si>
  <si>
    <t>משרד ירושלים ומורשת</t>
  </si>
  <si>
    <t>landmarks</t>
  </si>
  <si>
    <r>
      <t xml:space="preserve">על המשרד לבצע </t>
    </r>
    <r>
      <rPr>
        <u/>
        <sz val="11"/>
        <color theme="1"/>
        <rFont val="Arial Unicode MS"/>
        <family val="2"/>
      </rPr>
      <t xml:space="preserve">לפחות תהליך אחד של שיתוף הציבור </t>
    </r>
    <r>
      <rPr>
        <sz val="11"/>
        <color theme="1"/>
        <rFont val="Arial Unicode MS"/>
        <family val="2"/>
      </rPr>
      <t xml:space="preserve">בדבר האינטרס הציבורי לפרסום מידע וקביעת סדרי עדיפויות במהלך שנת 2017. רשימת התהליכים שרשות התקשוב תסייע להם בשנת 2017 נמצאים בהנחיות בנספח ד. המשרדים רשאים לציין תהליכים אחרים שבכוונתם לנהל
</t>
    </r>
    <r>
      <rPr>
        <u/>
        <sz val="11"/>
        <color theme="1"/>
        <rFont val="Arial Unicode MS"/>
        <family val="2"/>
      </rPr>
      <t>אופציות לבחירה:</t>
    </r>
    <r>
      <rPr>
        <sz val="11"/>
        <color theme="1"/>
        <rFont val="Arial Unicode MS"/>
        <family val="2"/>
      </rPr>
      <t xml:space="preserve">
1. שולחן עגול במסגרת יום מידע פתוח המנוהלות בשיתוף עם רשות התקשוב
2. תהליך מקוון המנהול ע"י רשות התקשוב
3. תהליך מקוון המנהול ע"י המשרד
4. אחר
</t>
    </r>
  </si>
  <si>
    <t>על כל משרד לבצע את מיפוי המאגרים בשיתוף עם מנהלי היחידות. 
קצב המיפוי שיקבע בתכנית לא יפחת מהאמור להלן:
1. סוף רבעון 1: מיפוי של לפחות 30% מסך יחידות המשרד
2. סוף רבעון 2: מיפוי של לפחות 70% מסך יחידות המשרד
3. סוף רבעון 3: מיפוי של כלל יחידות המשרד
יש לציין בטבלה להלן את שמות יחידות המשרד והתכנון לביצוע המיפוי לפי רבעונים.</t>
  </si>
  <si>
    <r>
      <t>עד לתאריך 30.9.2017, יש למפות את כלל מאגרי המידע ברשות המשרד</t>
    </r>
    <r>
      <rPr>
        <sz val="11"/>
        <color theme="1"/>
        <rFont val="Arial Unicode MS"/>
        <family val="2"/>
      </rPr>
      <t xml:space="preserve">, כולל מאגרים שיש לכאורה מניעה על פי דין להנגיש אותם לציבור (מטעמי פרטיות, בטחון וכדומה). מאגרים שיש מניעה על פי כל דין לדווח עליהם, אין לכלול ברשימה.
יש לבצע את המיפוי בשיתוף עם מנהלי היחידות בעלות המאגרים (בפרט, השאלות המסומנות בכחול).
בתחילת הטבלה, יש למלא פרטים עבור המאגרים שהוחלט להנגישם במהלך שנת 2017. 
את מיפוי כלל המאגרים, יש לבצע בהתאם לנקבע תחת "יחידות המשרד"
</t>
    </r>
    <r>
      <rPr>
        <u/>
        <sz val="11"/>
        <color theme="1"/>
        <rFont val="Arial Unicode MS"/>
        <family val="2"/>
      </rPr>
      <t xml:space="preserve">1. שם המאגר </t>
    </r>
    <r>
      <rPr>
        <sz val="11"/>
        <color theme="1"/>
        <rFont val="Arial Unicode MS"/>
        <family val="2"/>
      </rPr>
      <t xml:space="preserve"> - שם המאגר כפי שמוגדר ביחידה.
</t>
    </r>
    <r>
      <rPr>
        <u/>
        <sz val="11"/>
        <color theme="1"/>
        <rFont val="Arial Unicode MS"/>
        <family val="2"/>
      </rPr>
      <t>2. תיאור המאגר</t>
    </r>
    <r>
      <rPr>
        <sz val="11"/>
        <color theme="1"/>
        <rFont val="Arial Unicode MS"/>
        <family val="2"/>
      </rPr>
      <t xml:space="preserve">: תיאור עד שני משפטים שמסביר את תוכן המאגר והשימוש בו.
</t>
    </r>
    <r>
      <rPr>
        <u/>
        <sz val="11"/>
        <color theme="1"/>
        <rFont val="Arial Unicode MS"/>
        <family val="2"/>
      </rPr>
      <t>3. שנת הקמת המאגר</t>
    </r>
    <r>
      <rPr>
        <sz val="11"/>
        <color theme="1"/>
        <rFont val="Arial Unicode MS"/>
        <family val="2"/>
      </rPr>
      <t xml:space="preserve">.
</t>
    </r>
    <r>
      <rPr>
        <u/>
        <sz val="11"/>
        <color theme="1"/>
        <rFont val="Arial Unicode MS"/>
        <family val="2"/>
      </rPr>
      <t>4. שם היחידה בעלת המאגר:</t>
    </r>
    <r>
      <rPr>
        <sz val="11"/>
        <color theme="1"/>
        <rFont val="Arial Unicode MS"/>
        <family val="2"/>
      </rPr>
      <t xml:space="preserve"> שם היחידה העסקית בעלת המאגר במשרד, מתוך רשימת בחירה על פי מילוי יחידות המשרד.
</t>
    </r>
    <r>
      <rPr>
        <u/>
        <sz val="11"/>
        <color theme="1"/>
        <rFont val="Arial Unicode MS"/>
        <family val="2"/>
      </rPr>
      <t>5. האם המאגר כבר פורסם לציבור</t>
    </r>
    <r>
      <rPr>
        <sz val="11"/>
        <color theme="1"/>
        <rFont val="Arial Unicode MS"/>
        <family val="2"/>
      </rPr>
      <t xml:space="preserve">: האם המאגר כבר פורסם לציבור ע"י המשרד? יש לצרף לינק אם יש (תור הבא).
</t>
    </r>
    <r>
      <rPr>
        <u/>
        <sz val="11"/>
        <color theme="1"/>
        <rFont val="Arial Unicode MS"/>
        <family val="2"/>
      </rPr>
      <t>6. האם ב-data.gov.il:</t>
    </r>
    <r>
      <rPr>
        <sz val="11"/>
        <color theme="1"/>
        <rFont val="Arial Unicode MS"/>
        <family val="2"/>
      </rPr>
      <t xml:space="preserve"> האם המאגר פורסם באתר data.gov.il.
</t>
    </r>
  </si>
  <si>
    <t>תהליך מקוון המנוהל על ידי רשות התקשוב</t>
  </si>
  <si>
    <t>תעדוף</t>
  </si>
  <si>
    <t>גבוה</t>
  </si>
  <si>
    <t>נמוך</t>
  </si>
  <si>
    <t>הונגש</t>
  </si>
  <si>
    <t>לא יונגש</t>
  </si>
  <si>
    <t>האם תדרש התממה?</t>
  </si>
  <si>
    <t>האם ידרש טיוב?</t>
  </si>
  <si>
    <t>תעדוף להנגשה</t>
  </si>
  <si>
    <t>מורכבות</t>
  </si>
  <si>
    <t>שעות עבודה נדרשות להנגשה</t>
  </si>
  <si>
    <t>סך עלויות</t>
  </si>
  <si>
    <t>תכנון ובקרת הנגשת המאגר</t>
  </si>
  <si>
    <t>הוחלט לא להנגיש</t>
  </si>
  <si>
    <r>
      <t xml:space="preserve">מועד הנגשת המאגר </t>
    </r>
    <r>
      <rPr>
        <b/>
        <u/>
        <sz val="10"/>
        <color theme="0"/>
        <rFont val="Arial Unicode MS"/>
        <family val="2"/>
      </rPr>
      <t>בפועל</t>
    </r>
  </si>
  <si>
    <t>לוחות זמנים</t>
  </si>
  <si>
    <r>
      <t xml:space="preserve">הסבר </t>
    </r>
    <r>
      <rPr>
        <b/>
        <u/>
        <sz val="10"/>
        <color theme="0"/>
        <rFont val="Arial Unicode MS"/>
        <family val="2"/>
      </rPr>
      <t>רשמי</t>
    </r>
    <r>
      <rPr>
        <b/>
        <sz val="10"/>
        <color theme="0"/>
        <rFont val="Arial Unicode MS"/>
        <family val="2"/>
      </rPr>
      <t xml:space="preserve"> לאי פרסום המאגר</t>
    </r>
  </si>
  <si>
    <t>סימון לאי פרסום מאגר (שדה של רשות התקשוב)</t>
  </si>
  <si>
    <t>הסבר לגבי שעות ועלויות</t>
  </si>
  <si>
    <t>עלויות נוספות בש"ח</t>
  </si>
  <si>
    <t>הסבר לגבי תעדוף</t>
  </si>
  <si>
    <t>הסבר לגבי מורכבות</t>
  </si>
  <si>
    <t>תדירות עדכון המאגר ב-data.gov.il</t>
  </si>
  <si>
    <t>מועד מתוכנן לתחילת עבודה על הנגשת המאגר</t>
  </si>
  <si>
    <t>סיכונים אפשריים</t>
  </si>
  <si>
    <t>יפורסם לציבור</t>
  </si>
  <si>
    <t>שימוש ממשלתי</t>
  </si>
  <si>
    <t>שימוש משרדי</t>
  </si>
  <si>
    <t>שימוש ממשלתי (רשות)</t>
  </si>
  <si>
    <t>יפורסם לציבור (רשות)</t>
  </si>
  <si>
    <t>שימוש משרדי (רשות)</t>
  </si>
  <si>
    <t>תפקיד במשרד</t>
  </si>
  <si>
    <t>האם נדרש תהליך אוטומציה לעדכון?</t>
  </si>
  <si>
    <t>נטע מוצן</t>
  </si>
  <si>
    <t>netam@energy.gov.il</t>
  </si>
  <si>
    <t>מינהל אוצרות טבע</t>
  </si>
  <si>
    <t>אגף תכנון פיסי</t>
  </si>
  <si>
    <t>מדען ראשי</t>
  </si>
  <si>
    <t>שכבת GIS-שכבת זכויות נפט</t>
  </si>
  <si>
    <t>שכבה פוליגונלית כלל ארצית של שטחי זכויות נפט</t>
  </si>
  <si>
    <t>http://energy.gov.il/InformationForPublic/Pages/Maps.aspx</t>
  </si>
  <si>
    <t xml:space="preserve">תועלת כלכלית </t>
  </si>
  <si>
    <t>חברות בעלות ענין, סטודנטים, חוקרים</t>
  </si>
  <si>
    <t>shp</t>
  </si>
  <si>
    <t>סוג זכות, שם, תאריך התחלה, תאריך סיום</t>
  </si>
  <si>
    <t>שכבת GIS- שכבת מחצבות</t>
  </si>
  <si>
    <t xml:space="preserve">שכבה נקודתית כלל ארצית של מחצבות פעילות. </t>
  </si>
  <si>
    <t>מידע סביבתי, תועלת כלכלית לבעלי ענין</t>
  </si>
  <si>
    <t>כלל הציבור</t>
  </si>
  <si>
    <t xml:space="preserve">מספר מחצבה,שם המחצבה, חברה, מסלע מוצר </t>
  </si>
  <si>
    <t xml:space="preserve">שכבת  GIS- שכבת מחצבות נטושות </t>
  </si>
  <si>
    <t>שכבה נקודתית של אתרי מחצבות נטושות</t>
  </si>
  <si>
    <t xml:space="preserve">שם מחצבה, מספר מחצבה, תאור מקום, תאור מורד, שטח, נפח. </t>
  </si>
  <si>
    <t xml:space="preserve">שכבת GIS- שכבת קידוחי נפט </t>
  </si>
  <si>
    <t xml:space="preserve">שכבה נקודתית כלל ארצית של  קידוחי הנפט </t>
  </si>
  <si>
    <t>חברות בעלות ענין, סטודנטים, חוקרים, עיתונאים</t>
  </si>
  <si>
    <t>שם, חברה, תקופה גאולוגית.</t>
  </si>
  <si>
    <t>שכבת GIS- תחנות דלק חירום</t>
  </si>
  <si>
    <t>תחנות דלק המיועדות לספק דלק בשעת חירום</t>
  </si>
  <si>
    <t xml:space="preserve">בזמן חירום ידע הציבור היכן יש תחנות פתוחות . </t>
  </si>
  <si>
    <t xml:space="preserve">פרסום המאגר לציבור צריך לעבור טיוב נתונים וסבב אישורים במשרד . </t>
  </si>
  <si>
    <t>רשימת מכשירי הקירור המאושרים על ידי המשרד</t>
  </si>
  <si>
    <t xml:space="preserve">רשימת מקררים מאושרים לשיווק בארץ לפי סדר היעילות האנרגטית שלהם </t>
  </si>
  <si>
    <t>http://energy.gov.il/InformationForPublic/Data/Pages/GxmsMniRefrigeratorsData.aspx</t>
  </si>
  <si>
    <t xml:space="preserve">חיסכון באנרגיה והתיעלות אנרגתית </t>
  </si>
  <si>
    <t>בעלי עסקים, יבואנים ויצואנים,יזמים ומשקיעים, צרכנים</t>
  </si>
  <si>
    <t xml:space="preserve">סוג, דגם, שם יצרן,שם יבואן, סיווג מכשירי קירור לפי קבוצות, דירוג יעילות אנרגטית.  </t>
  </si>
  <si>
    <t>נתוני צריכת דלקים</t>
  </si>
  <si>
    <t xml:space="preserve">דוח צריכת מוצרי דלק מציג מדי חודש את ריכוז סך אספקות מוצרי הדלק בישראל (כולל רש"פ). - </t>
  </si>
  <si>
    <t>http://energy.gov.il/Subjects/Fuel/Pages/GxmsMniFuelConsumption.aspx</t>
  </si>
  <si>
    <t xml:space="preserve">נותן הבנה ומשמעויות של צריכת דלקים במשק, עיסקיות, מחקר וזיהוי מגמות. </t>
  </si>
  <si>
    <t>כל הצרכנים, גורמים במשק הדלק</t>
  </si>
  <si>
    <t xml:space="preserve">יעלה קובץ אחד של השנים הקודמות, קובץ שני עכשווי שיתעדכן ברמה חודשית </t>
  </si>
  <si>
    <t xml:space="preserve">בוחני נצילות אנרגטית ליחידות קירור </t>
  </si>
  <si>
    <t>במאגר נכללים בעלי מקצוע בתחום התייעלות אנרגטית המאושרים על ידי המשרד</t>
  </si>
  <si>
    <t xml:space="preserve">אגף שימור אנרגיה </t>
  </si>
  <si>
    <t>http://energy.gov.il/Subjects/EnergyConservation/ECexpert/Pages/GxmsMniECRegistration.aspx</t>
  </si>
  <si>
    <t xml:space="preserve">ע"פ התקנות מתוקף חוק מקורות אנרגיה על צרכנים מסך צריכה מסוים לבצע בדיקות נצילות וסקרים בתדירות המוגדרת בתקנות. ע"מ לסייע בביצוע בדיקות אלו משרד האנרגיה מעמיד לרשות הציבור את רשימות בעלי המקצוע. </t>
  </si>
  <si>
    <t xml:space="preserve">צרכני אנרגיה משמעותיים במגזר הציבורי- מסחרי- תעשייתי </t>
  </si>
  <si>
    <t xml:space="preserve">שם פרטי, שם משפחה, מספפר טלפון, ישוב, דואר אלקטרוני. </t>
  </si>
  <si>
    <t>בוחני נצילות אנרגטית בעירה בדודי קיטור ומחממים</t>
  </si>
  <si>
    <t xml:space="preserve">ע"פ התקנות מתוקף חוק מקורות אנרגיה על צרכנים מסך צריכה מסוים לבצע נצילות וסקרים בתדירות המוגדרת בתקנות. ע"מ לסייע בביצוע בדיקות אלו משרד האנרגיה מעמיד לרשות הציבור את רשימות בעלי המקצוע. </t>
  </si>
  <si>
    <t xml:space="preserve">בוחני נצילות אנרגטית במתקני שאיבה </t>
  </si>
  <si>
    <t xml:space="preserve">מאגר מבצעי סקרים לאיתור הפוטינציאל לשימור אנרגיה </t>
  </si>
  <si>
    <t xml:space="preserve">מאגר פרויקטים נתמכים ע"י המדענית הראשית </t>
  </si>
  <si>
    <t xml:space="preserve">רשימת פרויקטים מקולות קוראים אקדמיה, הזנק וחלוץ אשר נתמכים ע"י יחידת המדענית הראשית </t>
  </si>
  <si>
    <t xml:space="preserve">שימוש בהתאם למגוון צרכים </t>
  </si>
  <si>
    <t xml:space="preserve">כל בעלי הענין בתחום המו'פ, בתחומי אנרגיה מים ומדעי האדמה והים </t>
  </si>
  <si>
    <t xml:space="preserve">שם החברה, תחומי פעילות, אודות,תקופת הפרויקט, היקף תמיכת המשרד, טלפון. </t>
  </si>
  <si>
    <t>מחירי הדלק בתחנות הדלק - מחירים היסטוריים ומחיר עכשווי</t>
  </si>
  <si>
    <t xml:space="preserve">היסטוריית מחירים בתחנות הדלק </t>
  </si>
  <si>
    <t>http://energy.gov.il/Subjects/Fuel/Pages/GxmsMniPricesatStation.aspx</t>
  </si>
  <si>
    <t>צרכנים</t>
  </si>
  <si>
    <t>תאריך, בנזין 95 אוקטן, תוספת בעד שירות מלא</t>
  </si>
  <si>
    <t>מחירים תיאורטיים של מוצרי דלק שאינם בפיקוח</t>
  </si>
  <si>
    <t xml:space="preserve">מאגר מחירים לא מפוקחים של התזקיקים המיוצרים בבתי הזיקוק.  </t>
  </si>
  <si>
    <t>http://energy.gov.il/Subjects/Fuel/Pages/GxmsMniTheoreticPrices.aspx</t>
  </si>
  <si>
    <t xml:space="preserve">מחירים תיאורטיים משמשים לצרכי מידע בלבד. </t>
  </si>
  <si>
    <t>מחירי גז בישול(בשער בית הזיקוק)</t>
  </si>
  <si>
    <t>http://energy.gov.il/Subjects/Fuel/Pages/GxmsMniLPGImportPrices.aspx</t>
  </si>
  <si>
    <t>מידע עסקי לקבלת מגמות בשוק</t>
  </si>
  <si>
    <t>ספקי גז, אנשי מקצוע</t>
  </si>
  <si>
    <t>תאריך, שח לטון</t>
  </si>
  <si>
    <t>זכויות נפט</t>
  </si>
  <si>
    <t>רשימת זכויות נפט עדכנית, החברות המחזיקות בהן ותוקפן</t>
  </si>
  <si>
    <t xml:space="preserve">מופיע באתר כמפה </t>
  </si>
  <si>
    <t xml:space="preserve">מידע לציבור וליזמים לגבי המחזיקים בזכויות נפט </t>
  </si>
  <si>
    <t xml:space="preserve">שם הזכות, תוקף, מי מחזיק </t>
  </si>
  <si>
    <t>בקובץ מופיעות המחצבות הפעילות בישראל, כלומר, אלו שיש להן רישיון בתוקף מטעם המפקח על המכרות. לכל מחצבה נתונים נלווים על מיקומה (נ.צ.מ), סוג חומר הגלם (המסלע) שנחצב או נכרה בה ושם החברה המפעילה אותה</t>
  </si>
  <si>
    <t>מאגר מחירי גז בישול בפתח בית הזיקוק ואינו כולל הוצאות שיש לחברות הגז לאחר היציאה מבית הזיקוק.</t>
  </si>
  <si>
    <t>סכום כולל</t>
  </si>
  <si>
    <t>(ריק)</t>
  </si>
  <si>
    <t>אגף שימור אנרגיה סה"כ</t>
  </si>
  <si>
    <t>מינהל הדלק סה"כ</t>
  </si>
  <si>
    <t>מינהל אוצרות טבע סה"כ</t>
  </si>
  <si>
    <t>אגף תכנון פיסי סה"כ</t>
  </si>
  <si>
    <t>אגף שימור אנרגיה  סה"כ</t>
  </si>
  <si>
    <t>מדען ראשי סה"כ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</si>
</sst>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409]#,##0"/>
    <numFmt numFmtId="166" formatCode="[$-1010000]d/m/yy;@"/>
    <numFmt numFmtId="167" formatCode="[$-F800]dddd\,\ mmmm\ dd\,\ yyyy"/>
    <numFmt numFmtId="168" formatCode="&quot;$&quot;#,##0_);\(&quot;$&quot;#,##0\)"/>
    <numFmt numFmtId="169" formatCode="#\ \ש\ח\ \ל\ש\ע\ה"/>
  </numFmts>
  <fonts count="41">
    <font>
      <sz val="11"/>
      <color theme="1"/>
      <name val="Arial"/>
      <family val="2"/>
      <charset val="177"/>
      <scheme val="minor"/>
    </font>
    <font>
      <sz val="11"/>
      <color theme="1"/>
      <name val="Arial"/>
      <family val="2"/>
      <charset val="177"/>
      <scheme val="minor"/>
    </font>
    <font>
      <sz val="10"/>
      <name val="Arial"/>
      <family val="2"/>
    </font>
    <font>
      <u/>
      <sz val="11"/>
      <color theme="10"/>
      <name val="Arial"/>
      <family val="2"/>
      <charset val="177"/>
      <scheme val="minor"/>
    </font>
    <font>
      <b/>
      <sz val="18"/>
      <color theme="0"/>
      <name val="Arial Unicode MS"/>
      <family val="2"/>
    </font>
    <font>
      <sz val="11"/>
      <color theme="1"/>
      <name val="Arial Unicode MS"/>
      <family val="2"/>
    </font>
    <font>
      <b/>
      <sz val="11"/>
      <color theme="1"/>
      <name val="Arial Unicode MS"/>
      <family val="2"/>
    </font>
    <font>
      <sz val="10"/>
      <color theme="1"/>
      <name val="Arial Unicode MS"/>
      <family val="2"/>
    </font>
    <font>
      <b/>
      <sz val="10"/>
      <color theme="0"/>
      <name val="Arial Unicode MS"/>
      <family val="2"/>
    </font>
    <font>
      <sz val="10"/>
      <name val="Arial Unicode MS"/>
      <family val="2"/>
    </font>
    <font>
      <b/>
      <u/>
      <sz val="18"/>
      <color theme="1"/>
      <name val="Arial Unicode MS"/>
      <family val="2"/>
    </font>
    <font>
      <b/>
      <sz val="11"/>
      <color theme="0"/>
      <name val="Arial Unicode MS"/>
      <family val="2"/>
    </font>
    <font>
      <b/>
      <sz val="11"/>
      <color theme="1"/>
      <name val="Arial"/>
      <family val="2"/>
      <scheme val="minor"/>
    </font>
    <font>
      <sz val="11"/>
      <color theme="0"/>
      <name val="Arial"/>
      <family val="2"/>
      <charset val="177"/>
      <scheme val="minor"/>
    </font>
    <font>
      <sz val="9"/>
      <color theme="3"/>
      <name val="Arial"/>
      <family val="2"/>
      <scheme val="minor"/>
    </font>
    <font>
      <sz val="9"/>
      <color theme="1" tint="0.14993743705557422"/>
      <name val="Arial"/>
      <family val="2"/>
      <scheme val="minor"/>
    </font>
    <font>
      <u/>
      <sz val="11"/>
      <color theme="10"/>
      <name val="Arial"/>
      <family val="2"/>
      <charset val="177"/>
    </font>
    <font>
      <b/>
      <sz val="22"/>
      <color theme="4" tint="-0.499984740745262"/>
      <name val="Times New Roman"/>
      <family val="2"/>
      <scheme val="major"/>
    </font>
    <font>
      <sz val="11"/>
      <color theme="1"/>
      <name val="Typograph"/>
      <charset val="177"/>
    </font>
    <font>
      <sz val="8"/>
      <color rgb="FFFF0000"/>
      <name val="Arial Unicode MS"/>
      <family val="2"/>
    </font>
    <font>
      <sz val="11"/>
      <color theme="1"/>
      <name val="Arial"/>
      <family val="2"/>
      <scheme val="minor"/>
    </font>
    <font>
      <sz val="11"/>
      <color theme="1"/>
      <name val="Arial"/>
      <family val="2"/>
      <scheme val="minor"/>
    </font>
    <font>
      <b/>
      <sz val="11"/>
      <color theme="0"/>
      <name val="Arial"/>
      <family val="2"/>
      <charset val="177"/>
      <scheme val="minor"/>
    </font>
    <font>
      <i/>
      <sz val="11"/>
      <color theme="1"/>
      <name val="Arial Unicode MS"/>
      <family val="2"/>
    </font>
    <font>
      <b/>
      <sz val="16"/>
      <color theme="1"/>
      <name val="Arial Unicode MS"/>
      <family val="2"/>
    </font>
    <font>
      <b/>
      <i/>
      <sz val="16"/>
      <color theme="1"/>
      <name val="Arial Unicode MS"/>
      <family val="2"/>
    </font>
    <font>
      <b/>
      <i/>
      <u/>
      <sz val="16"/>
      <color theme="1"/>
      <name val="Arial Unicode MS"/>
      <family val="2"/>
    </font>
    <font>
      <u/>
      <sz val="11"/>
      <color theme="1"/>
      <name val="Arial Unicode MS"/>
      <family val="2"/>
    </font>
    <font>
      <b/>
      <u/>
      <sz val="11"/>
      <color rgb="FFFF0000"/>
      <name val="Arial Unicode MS"/>
      <family val="2"/>
    </font>
    <font>
      <sz val="11"/>
      <name val="Arial Unicode MS"/>
      <family val="2"/>
    </font>
    <font>
      <u/>
      <sz val="11"/>
      <name val="Arial Unicode MS"/>
      <family val="2"/>
    </font>
    <font>
      <u/>
      <sz val="11"/>
      <color theme="1"/>
      <name val="Arial"/>
      <family val="2"/>
      <scheme val="minor"/>
    </font>
    <font>
      <sz val="14"/>
      <color theme="1"/>
      <name val="Arial Unicode MS"/>
      <family val="2"/>
    </font>
    <font>
      <b/>
      <sz val="14"/>
      <color rgb="FF002060"/>
      <name val="Arial Unicode MS"/>
      <family val="2"/>
    </font>
    <font>
      <b/>
      <u/>
      <sz val="12"/>
      <color theme="1"/>
      <name val="Arial Unicode MS"/>
      <family val="2"/>
    </font>
    <font>
      <b/>
      <sz val="12"/>
      <color theme="1"/>
      <name val="Arial Unicode MS"/>
      <family val="2"/>
    </font>
    <font>
      <sz val="12"/>
      <color theme="1"/>
      <name val="Arial Unicode MS"/>
      <family val="2"/>
    </font>
    <font>
      <b/>
      <u/>
      <sz val="14"/>
      <color theme="10"/>
      <name val="Arial Unicode MS"/>
      <family val="2"/>
    </font>
    <font>
      <b/>
      <u/>
      <sz val="10"/>
      <color theme="0"/>
      <name val="Arial Unicode MS"/>
      <family val="2"/>
    </font>
    <font>
      <b/>
      <sz val="10"/>
      <color rgb="FF002060"/>
      <name val="Arial Unicode MS"/>
      <family val="2"/>
    </font>
    <font>
      <sz val="11"/>
      <color theme="1"/>
      <name val="Arial Unicode MS"/>
    </font>
  </fonts>
  <fills count="26">
    <fill>
      <patternFill patternType="none"/>
    </fill>
    <fill>
      <patternFill patternType="gray125"/>
    </fill>
    <fill>
      <patternFill patternType="solid">
        <fgColor rgb="FF00B0F0"/>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2"/>
        <bgColor indexed="64"/>
      </patternFill>
    </fill>
    <fill>
      <gradientFill degree="270">
        <stop position="0">
          <color theme="3" tint="0.59999389629810485"/>
        </stop>
        <stop position="1">
          <color theme="4"/>
        </stop>
      </gradientFill>
    </fill>
    <fill>
      <patternFill patternType="solid">
        <fgColor theme="4" tint="0.79998168889431442"/>
        <bgColor theme="4" tint="0.79998168889431442"/>
      </patternFill>
    </fill>
    <fill>
      <patternFill patternType="solid">
        <fgColor theme="4"/>
        <bgColor theme="4"/>
      </patternFill>
    </fill>
    <fill>
      <patternFill patternType="solid">
        <fgColor theme="9"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rgb="FF7030A0"/>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7"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theme="2"/>
      </left>
      <right/>
      <top/>
      <bottom/>
      <diagonal/>
    </border>
    <border>
      <left/>
      <right/>
      <top/>
      <bottom style="thick">
        <color theme="4" tint="-0.499984740745262"/>
      </bottom>
      <diagonal/>
    </border>
    <border>
      <left/>
      <right style="medium">
        <color theme="4" tint="0.94998016296884058"/>
      </right>
      <top style="medium">
        <color theme="4" tint="-0.499984740745262"/>
      </top>
      <bottom style="medium">
        <color theme="4"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bottom style="thin">
        <color theme="4" tint="0.39997558519241921"/>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6"/>
      </left>
      <right style="thin">
        <color theme="6"/>
      </right>
      <top style="thin">
        <color theme="6"/>
      </top>
      <bottom style="thin">
        <color theme="6"/>
      </bottom>
      <diagonal/>
    </border>
  </borders>
  <cellStyleXfs count="72">
    <xf numFmtId="0" fontId="0" fillId="0" borderId="0"/>
    <xf numFmtId="165" fontId="2" fillId="0" borderId="0" applyNumberFormat="0"/>
    <xf numFmtId="165" fontId="2" fillId="0" borderId="0"/>
    <xf numFmtId="0" fontId="3" fillId="0" borderId="0" applyNumberFormat="0" applyFill="0" applyBorder="0" applyAlignment="0" applyProtection="0"/>
    <xf numFmtId="0" fontId="1" fillId="0" borderId="0"/>
    <xf numFmtId="166" fontId="1" fillId="0" borderId="0"/>
    <xf numFmtId="166" fontId="1" fillId="0" borderId="0"/>
    <xf numFmtId="164" fontId="1" fillId="0" borderId="0" applyFont="0" applyFill="0" applyBorder="0" applyAlignment="0" applyProtection="0"/>
    <xf numFmtId="166" fontId="13" fillId="9" borderId="0" applyNumberFormat="0" applyBorder="0" applyAlignment="0" applyProtection="0"/>
    <xf numFmtId="166" fontId="13" fillId="9" borderId="0" applyNumberFormat="0" applyBorder="0" applyAlignment="0" applyProtection="0"/>
    <xf numFmtId="0" fontId="14" fillId="4" borderId="8" applyNumberFormat="0" applyFont="0" applyAlignment="0" applyProtection="0"/>
    <xf numFmtId="167" fontId="14" fillId="4" borderId="8" applyNumberFormat="0" applyFont="0" applyAlignment="0" applyProtection="0"/>
    <xf numFmtId="0" fontId="14" fillId="4" borderId="0" applyNumberFormat="0" applyBorder="0" applyAlignment="0" applyProtection="0"/>
    <xf numFmtId="167" fontId="14" fillId="4"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5" fillId="0" borderId="0" applyFont="0" applyFill="0" applyBorder="0" applyAlignment="0" applyProtection="0"/>
    <xf numFmtId="0" fontId="14" fillId="10" borderId="9" applyNumberFormat="0" applyFont="0" applyFill="0" applyAlignment="0" applyProtection="0"/>
    <xf numFmtId="167" fontId="14" fillId="10" borderId="9" applyNumberFormat="0" applyFont="0" applyFill="0" applyAlignment="0" applyProtection="0"/>
    <xf numFmtId="167" fontId="16" fillId="0" borderId="0" applyNumberFormat="0" applyFill="0" applyBorder="0" applyAlignment="0" applyProtection="0">
      <alignment vertical="top"/>
      <protection locked="0"/>
    </xf>
    <xf numFmtId="166" fontId="16" fillId="0" borderId="0" applyNumberFormat="0" applyFill="0" applyBorder="0" applyAlignment="0" applyProtection="0">
      <alignment vertical="top"/>
      <protection locked="0"/>
    </xf>
    <xf numFmtId="167" fontId="1" fillId="0" borderId="0"/>
    <xf numFmtId="167" fontId="1" fillId="0" borderId="0"/>
    <xf numFmtId="167"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2" fillId="0" borderId="0"/>
    <xf numFmtId="167" fontId="2" fillId="0" borderId="0"/>
    <xf numFmtId="0" fontId="1" fillId="0" borderId="0"/>
    <xf numFmtId="167" fontId="1" fillId="0" borderId="0"/>
    <xf numFmtId="167"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7" fontId="2" fillId="0" borderId="0"/>
    <xf numFmtId="0" fontId="2" fillId="0" borderId="0"/>
    <xf numFmtId="167" fontId="2" fillId="0" borderId="0"/>
    <xf numFmtId="167" fontId="2" fillId="0" borderId="0"/>
    <xf numFmtId="166" fontId="1" fillId="0" borderId="0"/>
    <xf numFmtId="166" fontId="1" fillId="0" borderId="0"/>
    <xf numFmtId="0" fontId="2" fillId="0" borderId="0"/>
    <xf numFmtId="0" fontId="2" fillId="0" borderId="0"/>
    <xf numFmtId="167" fontId="2" fillId="0" borderId="0"/>
    <xf numFmtId="167" fontId="2" fillId="0" borderId="0"/>
    <xf numFmtId="167" fontId="1" fillId="0" borderId="0"/>
    <xf numFmtId="167" fontId="1" fillId="0" borderId="0"/>
    <xf numFmtId="167" fontId="1" fillId="0" borderId="0"/>
    <xf numFmtId="167" fontId="1" fillId="0" borderId="0"/>
    <xf numFmtId="167" fontId="1" fillId="0" borderId="0"/>
    <xf numFmtId="0" fontId="14" fillId="8" borderId="10" applyNumberFormat="0" applyFont="0" applyProtection="0">
      <alignment horizontal="left" vertical="top" wrapText="1" indent="1"/>
    </xf>
    <xf numFmtId="167" fontId="14" fillId="8" borderId="10" applyNumberFormat="0" applyFont="0" applyProtection="0">
      <alignment horizontal="left" vertical="top" wrapText="1" indent="1"/>
    </xf>
    <xf numFmtId="0" fontId="17" fillId="0" borderId="0" applyNumberFormat="0" applyProtection="0">
      <alignment vertical="top"/>
    </xf>
    <xf numFmtId="167" fontId="17" fillId="0" borderId="0" applyNumberFormat="0" applyProtection="0">
      <alignment vertical="top"/>
    </xf>
    <xf numFmtId="0" fontId="18" fillId="11" borderId="4">
      <alignment horizontal="right" readingOrder="2"/>
      <protection locked="0"/>
    </xf>
    <xf numFmtId="167" fontId="18" fillId="11" borderId="4">
      <alignment horizontal="right" readingOrder="2"/>
      <protection locked="0"/>
    </xf>
  </cellStyleXfs>
  <cellXfs count="161">
    <xf numFmtId="0" fontId="0" fillId="0" borderId="0" xfId="0"/>
    <xf numFmtId="0" fontId="0" fillId="0" borderId="0" xfId="0" applyAlignment="1">
      <alignment vertical="center" wrapText="1"/>
    </xf>
    <xf numFmtId="0" fontId="20" fillId="0" borderId="0" xfId="0" applyFont="1"/>
    <xf numFmtId="49" fontId="21" fillId="0" borderId="0" xfId="0" applyNumberFormat="1" applyFont="1" applyAlignment="1"/>
    <xf numFmtId="49" fontId="21" fillId="0" borderId="0" xfId="0" applyNumberFormat="1" applyFont="1"/>
    <xf numFmtId="0" fontId="21" fillId="0" borderId="0" xfId="0" applyFont="1"/>
    <xf numFmtId="0" fontId="3" fillId="0" borderId="0" xfId="3"/>
    <xf numFmtId="0" fontId="0" fillId="12" borderId="5" xfId="0" applyFont="1" applyFill="1" applyBorder="1"/>
    <xf numFmtId="0" fontId="0" fillId="0" borderId="5" xfId="0" applyFont="1" applyBorder="1"/>
    <xf numFmtId="0" fontId="22" fillId="13" borderId="5" xfId="0" applyFont="1" applyFill="1" applyBorder="1"/>
    <xf numFmtId="0" fontId="12" fillId="0" borderId="0" xfId="0" applyFont="1" applyFill="1" applyBorder="1" applyAlignment="1">
      <alignment horizontal="center"/>
    </xf>
    <xf numFmtId="0" fontId="20" fillId="0" borderId="0" xfId="0" applyFont="1" applyFill="1" applyBorder="1"/>
    <xf numFmtId="0" fontId="5" fillId="3" borderId="0" xfId="0" applyFont="1" applyFill="1" applyProtection="1"/>
    <xf numFmtId="0" fontId="23" fillId="3" borderId="0" xfId="0" applyFont="1" applyFill="1" applyProtection="1"/>
    <xf numFmtId="0" fontId="4" fillId="3" borderId="0" xfId="0" applyFont="1" applyFill="1" applyAlignment="1" applyProtection="1">
      <alignment vertical="center"/>
    </xf>
    <xf numFmtId="0" fontId="5" fillId="0" borderId="0" xfId="0" applyFont="1" applyProtection="1"/>
    <xf numFmtId="0" fontId="5" fillId="2" borderId="0" xfId="0" applyFont="1" applyFill="1" applyProtection="1"/>
    <xf numFmtId="0" fontId="6" fillId="0" borderId="0" xfId="0" applyFont="1" applyAlignment="1" applyProtection="1">
      <alignment horizontal="center" wrapText="1"/>
    </xf>
    <xf numFmtId="0" fontId="5" fillId="0" borderId="0" xfId="0" applyFont="1" applyAlignment="1" applyProtection="1">
      <alignment vertical="center"/>
    </xf>
    <xf numFmtId="0" fontId="8" fillId="6" borderId="2" xfId="1" applyNumberFormat="1" applyFont="1" applyFill="1" applyBorder="1" applyAlignment="1" applyProtection="1">
      <alignment horizontal="center" vertical="center" wrapText="1"/>
    </xf>
    <xf numFmtId="0" fontId="8" fillId="6" borderId="1" xfId="1" applyNumberFormat="1" applyFont="1" applyFill="1" applyBorder="1" applyAlignment="1" applyProtection="1">
      <alignment horizontal="center" vertical="center" wrapText="1"/>
    </xf>
    <xf numFmtId="0" fontId="8" fillId="6" borderId="4" xfId="1" applyNumberFormat="1" applyFont="1" applyFill="1" applyBorder="1" applyAlignment="1" applyProtection="1">
      <alignment horizontal="center" vertical="center" wrapText="1"/>
    </xf>
    <xf numFmtId="0" fontId="8" fillId="6" borderId="4" xfId="1" applyNumberFormat="1" applyFont="1" applyFill="1" applyBorder="1" applyAlignment="1" applyProtection="1">
      <alignment horizontal="center" vertical="center" wrapText="1" readingOrder="2"/>
    </xf>
    <xf numFmtId="0" fontId="9" fillId="5" borderId="4" xfId="1" applyNumberFormat="1" applyFont="1" applyFill="1" applyBorder="1" applyAlignment="1" applyProtection="1">
      <alignment horizontal="center" vertical="top"/>
    </xf>
    <xf numFmtId="0" fontId="5" fillId="4" borderId="0" xfId="0" applyFont="1" applyFill="1" applyProtection="1"/>
    <xf numFmtId="49" fontId="20" fillId="0" borderId="0" xfId="0" applyNumberFormat="1" applyFont="1" applyAlignment="1"/>
    <xf numFmtId="49" fontId="20" fillId="0" borderId="0" xfId="0" applyNumberFormat="1" applyFont="1"/>
    <xf numFmtId="0" fontId="8" fillId="7" borderId="4" xfId="0" applyFont="1" applyFill="1" applyBorder="1" applyAlignment="1" applyProtection="1">
      <alignment horizontal="center" vertical="center" wrapText="1"/>
    </xf>
    <xf numFmtId="0" fontId="11" fillId="7" borderId="4" xfId="4" applyFont="1" applyFill="1" applyBorder="1" applyAlignment="1" applyProtection="1">
      <alignment horizontal="center" vertical="center" wrapText="1"/>
    </xf>
    <xf numFmtId="0" fontId="11" fillId="7" borderId="6" xfId="4" applyFont="1" applyFill="1" applyBorder="1" applyAlignment="1" applyProtection="1">
      <alignment horizontal="center" vertical="center" wrapText="1"/>
    </xf>
    <xf numFmtId="1" fontId="9" fillId="5" borderId="3" xfId="2" applyNumberFormat="1" applyFont="1" applyFill="1" applyBorder="1" applyAlignment="1" applyProtection="1">
      <alignment horizontal="center" vertical="top"/>
    </xf>
    <xf numFmtId="1" fontId="9" fillId="5" borderId="7" xfId="2" applyNumberFormat="1" applyFont="1" applyFill="1" applyBorder="1" applyAlignment="1" applyProtection="1">
      <alignment horizontal="center" vertical="top"/>
    </xf>
    <xf numFmtId="0" fontId="10" fillId="0" borderId="0" xfId="0" applyFont="1" applyAlignment="1" applyProtection="1">
      <alignment horizontal="right" vertical="center"/>
    </xf>
    <xf numFmtId="0" fontId="7" fillId="0" borderId="0" xfId="0" applyFont="1" applyAlignment="1" applyProtection="1">
      <alignment vertical="center"/>
    </xf>
    <xf numFmtId="0" fontId="7" fillId="0" borderId="0" xfId="0" applyFont="1" applyAlignment="1" applyProtection="1">
      <alignment horizontal="center" vertical="center" readingOrder="2"/>
    </xf>
    <xf numFmtId="0" fontId="24" fillId="0" borderId="0" xfId="0" applyFont="1" applyProtection="1"/>
    <xf numFmtId="0" fontId="5" fillId="14" borderId="0" xfId="0" applyFont="1" applyFill="1" applyProtection="1"/>
    <xf numFmtId="0" fontId="5" fillId="5" borderId="4" xfId="4" applyFont="1" applyFill="1" applyBorder="1" applyAlignment="1" applyProtection="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3" fillId="0" borderId="4" xfId="3" applyBorder="1" applyAlignment="1" applyProtection="1">
      <alignment horizontal="center" vertical="center" wrapText="1"/>
      <protection locked="0"/>
    </xf>
    <xf numFmtId="0" fontId="9" fillId="0" borderId="4" xfId="1" applyNumberFormat="1" applyFont="1" applyFill="1" applyBorder="1" applyAlignment="1" applyProtection="1">
      <alignment horizontal="right" vertical="top" wrapText="1"/>
      <protection locked="0"/>
    </xf>
    <xf numFmtId="0" fontId="9" fillId="0" borderId="4" xfId="2" applyNumberFormat="1" applyFont="1" applyFill="1" applyBorder="1" applyAlignment="1" applyProtection="1">
      <alignment horizontal="right" vertical="top" wrapText="1"/>
      <protection locked="0"/>
    </xf>
    <xf numFmtId="0" fontId="9" fillId="0" borderId="4" xfId="2" applyNumberFormat="1" applyFont="1" applyFill="1" applyBorder="1" applyAlignment="1" applyProtection="1">
      <alignment horizontal="center" vertical="top" wrapText="1"/>
      <protection locked="0"/>
    </xf>
    <xf numFmtId="0" fontId="5" fillId="0" borderId="0" xfId="0" applyNumberFormat="1" applyFont="1" applyProtection="1"/>
    <xf numFmtId="0" fontId="5" fillId="3" borderId="0" xfId="0" applyFont="1" applyFill="1" applyAlignment="1" applyProtection="1">
      <alignment horizontal="right"/>
    </xf>
    <xf numFmtId="0" fontId="5" fillId="2" borderId="0" xfId="0" applyFont="1" applyFill="1" applyAlignment="1" applyProtection="1">
      <alignment horizontal="right"/>
    </xf>
    <xf numFmtId="0" fontId="5" fillId="0" borderId="0" xfId="0" applyNumberFormat="1" applyFont="1" applyAlignment="1" applyProtection="1">
      <alignment horizontal="right"/>
    </xf>
    <xf numFmtId="0" fontId="5" fillId="2" borderId="0" xfId="0" applyFont="1" applyFill="1" applyAlignment="1" applyProtection="1">
      <alignment readingOrder="2"/>
    </xf>
    <xf numFmtId="0" fontId="5" fillId="0" borderId="0" xfId="0" applyNumberFormat="1" applyFont="1" applyAlignment="1" applyProtection="1">
      <alignment readingOrder="2"/>
    </xf>
    <xf numFmtId="0" fontId="0" fillId="0" borderId="0" xfId="0" applyAlignment="1">
      <alignment horizontal="right" readingOrder="2"/>
    </xf>
    <xf numFmtId="0" fontId="8" fillId="15" borderId="4" xfId="1" applyNumberFormat="1" applyFont="1" applyFill="1" applyBorder="1" applyAlignment="1" applyProtection="1">
      <alignment horizontal="center" vertical="center" wrapText="1"/>
    </xf>
    <xf numFmtId="0" fontId="9" fillId="0" borderId="4" xfId="2" applyNumberFormat="1" applyFont="1" applyFill="1" applyBorder="1" applyAlignment="1" applyProtection="1">
      <alignment vertical="top" wrapText="1"/>
      <protection locked="0"/>
    </xf>
    <xf numFmtId="14" fontId="9" fillId="0" borderId="4" xfId="2" applyNumberFormat="1" applyFont="1" applyFill="1" applyBorder="1" applyAlignment="1" applyProtection="1">
      <alignment horizontal="center" vertical="top" wrapText="1"/>
      <protection locked="0"/>
    </xf>
    <xf numFmtId="0" fontId="22" fillId="13" borderId="13" xfId="0" applyFont="1" applyFill="1" applyBorder="1"/>
    <xf numFmtId="0" fontId="5" fillId="3" borderId="0" xfId="0" applyFont="1" applyFill="1" applyAlignment="1" applyProtection="1">
      <alignment horizontal="center"/>
    </xf>
    <xf numFmtId="0" fontId="5" fillId="2" borderId="0" xfId="0" applyFont="1" applyFill="1" applyAlignment="1" applyProtection="1">
      <alignment horizontal="center"/>
    </xf>
    <xf numFmtId="0" fontId="5" fillId="0" borderId="0" xfId="0" applyNumberFormat="1" applyFont="1" applyAlignment="1" applyProtection="1">
      <alignment horizontal="center"/>
    </xf>
    <xf numFmtId="0" fontId="8" fillId="17" borderId="6" xfId="0" applyFont="1" applyFill="1" applyBorder="1" applyAlignment="1" applyProtection="1">
      <alignment wrapText="1"/>
    </xf>
    <xf numFmtId="0" fontId="8" fillId="17" borderId="11" xfId="0" applyFont="1" applyFill="1" applyBorder="1" applyAlignment="1" applyProtection="1">
      <alignment wrapText="1"/>
    </xf>
    <xf numFmtId="0" fontId="5" fillId="0" borderId="4" xfId="0" applyFont="1" applyBorder="1" applyProtection="1">
      <protection locked="0"/>
    </xf>
    <xf numFmtId="0" fontId="5" fillId="0" borderId="6" xfId="0" applyFont="1" applyBorder="1" applyProtection="1">
      <protection locked="0"/>
    </xf>
    <xf numFmtId="0" fontId="11" fillId="7" borderId="7" xfId="4" applyFont="1" applyFill="1" applyBorder="1" applyAlignment="1" applyProtection="1">
      <alignment horizontal="center" vertical="center" wrapText="1"/>
    </xf>
    <xf numFmtId="0" fontId="11" fillId="7" borderId="3" xfId="4" applyFont="1" applyFill="1" applyBorder="1" applyAlignment="1" applyProtection="1">
      <alignment horizontal="center" vertical="center" wrapText="1"/>
    </xf>
    <xf numFmtId="0" fontId="11" fillId="7" borderId="14" xfId="4" applyFont="1" applyFill="1" applyBorder="1" applyAlignment="1" applyProtection="1">
      <alignment horizontal="center" vertical="center" wrapText="1"/>
    </xf>
    <xf numFmtId="0" fontId="5" fillId="0" borderId="15" xfId="0" applyFont="1" applyBorder="1" applyProtection="1">
      <protection locked="0"/>
    </xf>
    <xf numFmtId="0" fontId="5" fillId="0" borderId="16" xfId="0" applyFont="1" applyBorder="1" applyProtection="1">
      <protection locked="0"/>
    </xf>
    <xf numFmtId="0" fontId="5" fillId="3" borderId="0" xfId="0" applyNumberFormat="1" applyFont="1" applyFill="1" applyAlignment="1" applyProtection="1">
      <alignment horizontal="right"/>
    </xf>
    <xf numFmtId="0" fontId="5" fillId="2" borderId="0" xfId="0" applyNumberFormat="1" applyFont="1" applyFill="1" applyAlignment="1" applyProtection="1">
      <alignment horizontal="right"/>
    </xf>
    <xf numFmtId="0" fontId="8" fillId="18" borderId="4" xfId="1" applyNumberFormat="1" applyFont="1" applyFill="1" applyBorder="1" applyAlignment="1" applyProtection="1">
      <alignment horizontal="center" vertical="center" wrapText="1"/>
    </xf>
    <xf numFmtId="0" fontId="5" fillId="4" borderId="0" xfId="0" applyFont="1" applyFill="1" applyAlignment="1" applyProtection="1">
      <alignment horizontal="center"/>
    </xf>
    <xf numFmtId="0" fontId="5" fillId="0" borderId="0" xfId="0" applyFont="1" applyAlignment="1" applyProtection="1">
      <alignment horizontal="center"/>
    </xf>
    <xf numFmtId="0" fontId="23" fillId="0" borderId="0" xfId="0" applyFont="1" applyAlignment="1" applyProtection="1">
      <alignment horizontal="center" vertical="top"/>
    </xf>
    <xf numFmtId="0" fontId="5" fillId="0" borderId="12"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0" xfId="0" applyFont="1" applyAlignment="1" applyProtection="1">
      <alignment horizontal="center" vertical="center"/>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7" fillId="5" borderId="4" xfId="0" applyFont="1" applyFill="1" applyBorder="1" applyAlignment="1" applyProtection="1">
      <alignment horizontal="center" vertical="center" wrapText="1"/>
    </xf>
    <xf numFmtId="0" fontId="5" fillId="5" borderId="12" xfId="0" applyFont="1" applyFill="1" applyBorder="1" applyAlignment="1" applyProtection="1">
      <alignment horizontal="center"/>
    </xf>
    <xf numFmtId="0" fontId="5" fillId="5" borderId="17" xfId="0" applyFont="1" applyFill="1" applyBorder="1" applyAlignment="1" applyProtection="1">
      <alignment horizontal="center"/>
    </xf>
    <xf numFmtId="0" fontId="8" fillId="20" borderId="4" xfId="1" applyNumberFormat="1" applyFont="1" applyFill="1" applyBorder="1" applyAlignment="1" applyProtection="1">
      <alignment horizontal="center" vertical="center" wrapText="1"/>
    </xf>
    <xf numFmtId="0" fontId="8" fillId="21" borderId="4" xfId="0" applyNumberFormat="1" applyFont="1" applyFill="1" applyBorder="1" applyAlignment="1" applyProtection="1">
      <alignment horizontal="right" wrapText="1"/>
    </xf>
    <xf numFmtId="0" fontId="9" fillId="5" borderId="4" xfId="2" applyNumberFormat="1" applyFont="1" applyFill="1" applyBorder="1" applyAlignment="1" applyProtection="1">
      <alignment horizontal="right" vertical="top" wrapText="1"/>
      <protection hidden="1"/>
    </xf>
    <xf numFmtId="0" fontId="5" fillId="3" borderId="0" xfId="0" applyNumberFormat="1" applyFont="1" applyFill="1" applyAlignment="1" applyProtection="1">
      <alignment horizontal="center"/>
    </xf>
    <xf numFmtId="0" fontId="5" fillId="2" borderId="0" xfId="0" applyNumberFormat="1" applyFont="1" applyFill="1" applyAlignment="1" applyProtection="1">
      <alignment horizontal="center"/>
    </xf>
    <xf numFmtId="0" fontId="8" fillId="21" borderId="4" xfId="0" applyNumberFormat="1" applyFont="1" applyFill="1" applyBorder="1" applyAlignment="1" applyProtection="1">
      <alignment horizontal="center" wrapText="1"/>
    </xf>
    <xf numFmtId="0" fontId="9" fillId="5" borderId="4" xfId="2" applyNumberFormat="1" applyFont="1" applyFill="1" applyBorder="1" applyAlignment="1" applyProtection="1">
      <alignment horizontal="center" vertical="top" wrapText="1"/>
      <protection hidden="1"/>
    </xf>
    <xf numFmtId="0" fontId="23" fillId="3" borderId="0" xfId="0" applyFont="1" applyFill="1" applyAlignment="1" applyProtection="1">
      <alignment vertical="top"/>
    </xf>
    <xf numFmtId="0" fontId="23" fillId="3" borderId="0" xfId="0" applyFont="1" applyFill="1" applyAlignment="1" applyProtection="1">
      <alignment horizontal="center" vertical="top"/>
    </xf>
    <xf numFmtId="0" fontId="5" fillId="3" borderId="0" xfId="0" applyFont="1" applyFill="1" applyAlignment="1" applyProtection="1">
      <alignment horizontal="center" vertical="top"/>
    </xf>
    <xf numFmtId="0" fontId="5" fillId="3" borderId="0" xfId="0" applyFont="1" applyFill="1" applyAlignment="1" applyProtection="1">
      <alignment vertical="top"/>
    </xf>
    <xf numFmtId="0" fontId="5" fillId="0" borderId="0" xfId="0" applyFont="1" applyAlignment="1" applyProtection="1">
      <alignment vertical="top"/>
    </xf>
    <xf numFmtId="0" fontId="5" fillId="2" borderId="0" xfId="0" applyFont="1" applyFill="1" applyAlignment="1" applyProtection="1">
      <alignment vertical="top"/>
    </xf>
    <xf numFmtId="0" fontId="5" fillId="2" borderId="0" xfId="0" applyFont="1" applyFill="1" applyAlignment="1" applyProtection="1">
      <alignment horizontal="center" vertical="top"/>
    </xf>
    <xf numFmtId="0" fontId="5" fillId="0" borderId="0" xfId="0" applyFont="1" applyAlignment="1" applyProtection="1">
      <alignment horizontal="center" vertical="top"/>
    </xf>
    <xf numFmtId="0" fontId="6" fillId="0" borderId="0" xfId="0" applyFont="1" applyAlignment="1" applyProtection="1">
      <alignment horizontal="center" vertical="top"/>
    </xf>
    <xf numFmtId="0" fontId="5" fillId="0" borderId="0" xfId="0" applyFont="1" applyAlignment="1">
      <alignment horizontal="center" vertical="top"/>
    </xf>
    <xf numFmtId="0" fontId="5" fillId="0" borderId="0" xfId="0" applyFont="1" applyAlignment="1">
      <alignment vertical="top"/>
    </xf>
    <xf numFmtId="0" fontId="0" fillId="8" borderId="4" xfId="67" applyNumberFormat="1" applyFont="1" applyBorder="1" applyAlignment="1">
      <alignment horizontal="center" vertical="top" wrapText="1"/>
    </xf>
    <xf numFmtId="0" fontId="0" fillId="0" borderId="4" xfId="0" applyBorder="1" applyAlignment="1">
      <alignment horizontal="center"/>
    </xf>
    <xf numFmtId="0" fontId="32" fillId="0" borderId="0" xfId="0" applyFont="1" applyBorder="1" applyAlignment="1">
      <alignment vertical="top" wrapText="1"/>
    </xf>
    <xf numFmtId="0" fontId="5" fillId="5" borderId="4" xfId="0" applyFont="1" applyFill="1" applyBorder="1" applyAlignment="1" applyProtection="1">
      <alignment horizontal="center"/>
    </xf>
    <xf numFmtId="0" fontId="5" fillId="5" borderId="4" xfId="0" applyFont="1" applyFill="1" applyBorder="1" applyProtection="1"/>
    <xf numFmtId="0" fontId="7" fillId="5" borderId="4" xfId="0" applyFont="1" applyFill="1" applyBorder="1" applyAlignment="1" applyProtection="1">
      <alignment horizontal="center" vertical="center"/>
    </xf>
    <xf numFmtId="0" fontId="8" fillId="23" borderId="4" xfId="1" applyNumberFormat="1" applyFont="1" applyFill="1" applyBorder="1" applyAlignment="1" applyProtection="1">
      <alignment horizontal="center" vertical="center" wrapText="1" readingOrder="2"/>
    </xf>
    <xf numFmtId="0" fontId="8" fillId="23" borderId="4" xfId="1" applyNumberFormat="1" applyFont="1" applyFill="1" applyBorder="1" applyAlignment="1" applyProtection="1">
      <alignment horizontal="center" vertical="center" wrapText="1"/>
    </xf>
    <xf numFmtId="0" fontId="4" fillId="3" borderId="0" xfId="0" applyFont="1" applyFill="1" applyAlignment="1" applyProtection="1">
      <alignment vertical="top"/>
    </xf>
    <xf numFmtId="0" fontId="25" fillId="0" borderId="0" xfId="0" applyFont="1" applyAlignment="1" applyProtection="1">
      <alignment horizontal="right" vertical="top" wrapText="1"/>
    </xf>
    <xf numFmtId="0" fontId="23" fillId="0" borderId="0" xfId="0" applyFont="1" applyAlignment="1" applyProtection="1">
      <alignment horizontal="right" vertical="top"/>
    </xf>
    <xf numFmtId="0" fontId="5" fillId="5" borderId="4" xfId="0" applyFont="1" applyFill="1" applyBorder="1" applyAlignment="1" applyProtection="1">
      <alignment horizontal="center" vertical="center" wrapText="1"/>
    </xf>
    <xf numFmtId="14" fontId="9" fillId="4" borderId="4" xfId="2" applyNumberFormat="1" applyFont="1" applyFill="1" applyBorder="1" applyAlignment="1" applyProtection="1">
      <alignment horizontal="center" vertical="top" wrapText="1"/>
      <protection locked="0"/>
    </xf>
    <xf numFmtId="0" fontId="9" fillId="4" borderId="4" xfId="2" applyNumberFormat="1" applyFont="1" applyFill="1" applyBorder="1" applyAlignment="1" applyProtection="1">
      <alignment horizontal="center" vertical="top" wrapText="1"/>
      <protection locked="0"/>
    </xf>
    <xf numFmtId="1" fontId="9" fillId="24" borderId="3" xfId="2" applyNumberFormat="1" applyFont="1" applyFill="1" applyBorder="1" applyAlignment="1" applyProtection="1">
      <alignment horizontal="center" vertical="top"/>
    </xf>
    <xf numFmtId="1" fontId="9" fillId="24" borderId="7" xfId="2" applyNumberFormat="1" applyFont="1" applyFill="1" applyBorder="1" applyAlignment="1" applyProtection="1">
      <alignment horizontal="center" vertical="top"/>
    </xf>
    <xf numFmtId="0" fontId="5" fillId="24" borderId="0" xfId="0" applyFont="1" applyFill="1" applyProtection="1"/>
    <xf numFmtId="0" fontId="9" fillId="0" borderId="4" xfId="2" applyNumberFormat="1" applyFont="1" applyFill="1" applyBorder="1" applyAlignment="1" applyProtection="1">
      <alignment horizontal="right" vertical="top" wrapText="1"/>
      <protection hidden="1"/>
    </xf>
    <xf numFmtId="0" fontId="9" fillId="0" borderId="4" xfId="2" applyNumberFormat="1" applyFont="1" applyFill="1" applyBorder="1" applyAlignment="1" applyProtection="1">
      <alignment horizontal="center" vertical="top" wrapText="1"/>
      <protection hidden="1"/>
    </xf>
    <xf numFmtId="0" fontId="5" fillId="0" borderId="0" xfId="0" applyFont="1" applyFill="1" applyProtection="1"/>
    <xf numFmtId="0" fontId="0" fillId="0" borderId="20" xfId="0" applyFont="1" applyFill="1" applyBorder="1" applyAlignment="1" applyProtection="1">
      <alignment wrapText="1"/>
      <protection locked="0"/>
    </xf>
    <xf numFmtId="0" fontId="8" fillId="19" borderId="12" xfId="0" applyFont="1" applyFill="1" applyBorder="1" applyAlignment="1" applyProtection="1">
      <alignment horizontal="center" wrapText="1"/>
    </xf>
    <xf numFmtId="0" fontId="9" fillId="0" borderId="4" xfId="2" applyNumberFormat="1" applyFont="1" applyFill="1" applyBorder="1" applyAlignment="1" applyProtection="1">
      <alignment horizontal="right" vertical="top" wrapText="1"/>
      <protection locked="0" hidden="1"/>
    </xf>
    <xf numFmtId="0" fontId="8" fillId="25" borderId="4" xfId="1" applyNumberFormat="1" applyFont="1" applyFill="1" applyBorder="1" applyAlignment="1" applyProtection="1">
      <alignment horizontal="center" vertical="center" wrapText="1"/>
    </xf>
    <xf numFmtId="3" fontId="9" fillId="0" borderId="4" xfId="2" applyNumberFormat="1" applyFont="1" applyFill="1" applyBorder="1" applyAlignment="1" applyProtection="1">
      <alignment horizontal="center" vertical="top" wrapText="1"/>
      <protection locked="0"/>
    </xf>
    <xf numFmtId="3" fontId="9" fillId="5" borderId="4" xfId="2" applyNumberFormat="1" applyFont="1" applyFill="1" applyBorder="1" applyAlignment="1" applyProtection="1">
      <alignment horizontal="center" vertical="top" wrapText="1"/>
    </xf>
    <xf numFmtId="169" fontId="39" fillId="3" borderId="0" xfId="0" applyNumberFormat="1" applyFont="1" applyFill="1" applyAlignment="1" applyProtection="1">
      <alignment horizontal="center" vertical="center" readingOrder="2"/>
      <protection locked="0"/>
    </xf>
    <xf numFmtId="0" fontId="9" fillId="0" borderId="4" xfId="2" applyNumberFormat="1" applyFont="1" applyFill="1" applyBorder="1" applyAlignment="1" applyProtection="1">
      <alignment horizontal="center" vertical="top" wrapText="1"/>
      <protection locked="0" hidden="1"/>
    </xf>
    <xf numFmtId="0" fontId="9" fillId="0" borderId="4" xfId="2" applyNumberFormat="1" applyFont="1" applyFill="1" applyBorder="1" applyAlignment="1" applyProtection="1">
      <alignment horizontal="right" vertical="top" wrapText="1" readingOrder="2"/>
      <protection locked="0"/>
    </xf>
    <xf numFmtId="0" fontId="19" fillId="0" borderId="0" xfId="0" applyFont="1" applyAlignment="1" applyProtection="1">
      <alignment horizontal="center"/>
    </xf>
    <xf numFmtId="0" fontId="19" fillId="0" borderId="0" xfId="0" applyNumberFormat="1" applyFont="1" applyAlignment="1" applyProtection="1">
      <alignment horizontal="center"/>
    </xf>
    <xf numFmtId="0" fontId="3" fillId="0" borderId="4" xfId="3" applyBorder="1" applyAlignment="1" applyProtection="1">
      <alignment horizontal="right" vertical="center" wrapText="1"/>
      <protection locked="0"/>
    </xf>
    <xf numFmtId="0" fontId="7" fillId="0" borderId="4" xfId="0" applyFont="1" applyFill="1" applyBorder="1" applyAlignment="1" applyProtection="1">
      <alignment horizontal="center" vertical="center" wrapText="1"/>
      <protection locked="0"/>
    </xf>
    <xf numFmtId="0" fontId="40" fillId="0" borderId="0" xfId="0" pivotButton="1" applyFont="1" applyAlignment="1">
      <alignment horizontal="right" vertical="top" readingOrder="2"/>
    </xf>
    <xf numFmtId="0" fontId="40" fillId="0" borderId="0" xfId="0" applyFont="1" applyAlignment="1">
      <alignment horizontal="right" vertical="top" readingOrder="2"/>
    </xf>
    <xf numFmtId="0" fontId="40" fillId="0" borderId="0" xfId="0" applyNumberFormat="1" applyFont="1" applyAlignment="1">
      <alignment horizontal="right" vertical="top" readingOrder="2"/>
    </xf>
    <xf numFmtId="14" fontId="40" fillId="0" borderId="0" xfId="0" applyNumberFormat="1" applyFont="1" applyAlignment="1">
      <alignment horizontal="right" vertical="top" readingOrder="2"/>
    </xf>
    <xf numFmtId="0" fontId="32" fillId="0" borderId="0" xfId="0" applyFont="1" applyBorder="1" applyAlignment="1">
      <alignment horizontal="right" vertical="top" wrapText="1"/>
    </xf>
    <xf numFmtId="0" fontId="4" fillId="3" borderId="0" xfId="0" applyFont="1" applyFill="1" applyAlignment="1" applyProtection="1">
      <alignment horizontal="center" vertical="center"/>
    </xf>
    <xf numFmtId="0" fontId="25" fillId="0" borderId="0" xfId="0" applyFont="1" applyAlignment="1" applyProtection="1">
      <alignment horizontal="right" vertical="top" wrapText="1"/>
    </xf>
    <xf numFmtId="0" fontId="23" fillId="0" borderId="0" xfId="0" applyFont="1" applyAlignment="1" applyProtection="1">
      <alignment horizontal="right" vertical="top"/>
    </xf>
    <xf numFmtId="0" fontId="5" fillId="0" borderId="0" xfId="0" applyFont="1" applyAlignment="1" applyProtection="1">
      <alignment horizontal="right" vertical="top" wrapText="1"/>
    </xf>
    <xf numFmtId="0" fontId="5" fillId="0" borderId="0" xfId="0" applyFont="1" applyAlignment="1" applyProtection="1">
      <alignment horizontal="right" vertical="top"/>
    </xf>
    <xf numFmtId="0" fontId="29" fillId="0" borderId="0" xfId="0" applyFont="1" applyAlignment="1" applyProtection="1">
      <alignment horizontal="right" vertical="top" wrapText="1" readingOrder="2"/>
    </xf>
    <xf numFmtId="0" fontId="29" fillId="0" borderId="0" xfId="0" applyFont="1" applyAlignment="1" applyProtection="1">
      <alignment horizontal="right" vertical="top" readingOrder="2"/>
    </xf>
    <xf numFmtId="0" fontId="30" fillId="0" borderId="0" xfId="0" applyFont="1" applyAlignment="1" applyProtection="1">
      <alignment horizontal="right" vertical="top" wrapText="1" readingOrder="2"/>
    </xf>
    <xf numFmtId="0" fontId="28" fillId="0" borderId="0" xfId="0" applyFont="1" applyAlignment="1" applyProtection="1">
      <alignment horizontal="right" vertical="top" wrapText="1"/>
    </xf>
    <xf numFmtId="0" fontId="29" fillId="0" borderId="0" xfId="0" applyFont="1" applyAlignment="1" applyProtection="1">
      <alignment horizontal="right" vertical="top" wrapText="1"/>
    </xf>
    <xf numFmtId="0" fontId="29" fillId="0" borderId="0" xfId="0" applyFont="1" applyAlignment="1" applyProtection="1">
      <alignment horizontal="right" vertical="top"/>
    </xf>
    <xf numFmtId="0" fontId="37" fillId="0" borderId="1" xfId="3" applyFont="1" applyBorder="1" applyAlignment="1">
      <alignment horizontal="center" vertical="center"/>
    </xf>
    <xf numFmtId="0" fontId="37" fillId="0" borderId="18" xfId="3" applyFont="1" applyBorder="1" applyAlignment="1">
      <alignment horizontal="center" vertical="center"/>
    </xf>
    <xf numFmtId="0" fontId="37" fillId="0" borderId="19" xfId="3" applyFont="1" applyBorder="1" applyAlignment="1">
      <alignment horizontal="center" vertical="center"/>
    </xf>
    <xf numFmtId="0" fontId="8" fillId="19" borderId="6" xfId="0" applyFont="1" applyFill="1" applyBorder="1" applyAlignment="1" applyProtection="1">
      <alignment horizontal="center" wrapText="1"/>
    </xf>
    <xf numFmtId="0" fontId="8" fillId="19" borderId="11" xfId="0" applyFont="1" applyFill="1" applyBorder="1" applyAlignment="1" applyProtection="1">
      <alignment horizontal="center" wrapText="1"/>
    </xf>
    <xf numFmtId="0" fontId="8" fillId="19" borderId="12" xfId="0" applyFont="1" applyFill="1" applyBorder="1" applyAlignment="1" applyProtection="1">
      <alignment horizontal="center" wrapText="1"/>
    </xf>
    <xf numFmtId="0" fontId="8" fillId="16" borderId="6" xfId="0" applyFont="1" applyFill="1" applyBorder="1" applyAlignment="1" applyProtection="1">
      <alignment horizontal="center" wrapText="1"/>
    </xf>
    <xf numFmtId="0" fontId="8" fillId="16" borderId="11" xfId="0" applyFont="1" applyFill="1" applyBorder="1" applyAlignment="1" applyProtection="1">
      <alignment horizontal="center" wrapText="1"/>
    </xf>
    <xf numFmtId="0" fontId="8" fillId="16" borderId="12" xfId="0" applyFont="1" applyFill="1" applyBorder="1" applyAlignment="1" applyProtection="1">
      <alignment horizontal="center" wrapText="1"/>
    </xf>
    <xf numFmtId="0" fontId="8" fillId="17" borderId="6" xfId="0" applyFont="1" applyFill="1" applyBorder="1" applyAlignment="1" applyProtection="1">
      <alignment horizontal="center" wrapText="1"/>
    </xf>
    <xf numFmtId="0" fontId="8" fillId="17" borderId="11" xfId="0" applyFont="1" applyFill="1" applyBorder="1" applyAlignment="1" applyProtection="1">
      <alignment horizontal="center" wrapText="1"/>
    </xf>
    <xf numFmtId="0" fontId="8" fillId="22" borderId="11" xfId="0" applyFont="1" applyFill="1" applyBorder="1" applyAlignment="1" applyProtection="1">
      <alignment horizontal="center" wrapText="1"/>
    </xf>
    <xf numFmtId="0" fontId="8" fillId="22" borderId="12" xfId="0" applyFont="1" applyFill="1" applyBorder="1" applyAlignment="1" applyProtection="1">
      <alignment horizontal="center" wrapText="1"/>
    </xf>
  </cellXfs>
  <cellStyles count="72">
    <cellStyle name="60% - הדגשה5 2" xfId="8"/>
    <cellStyle name="60% - הדגשה5 3" xfId="9"/>
    <cellStyle name="Calculated" xfId="10"/>
    <cellStyle name="Calculated 2" xfId="11"/>
    <cellStyle name="Canvas" xfId="12"/>
    <cellStyle name="Canvas 2" xfId="13"/>
    <cellStyle name="Comma 2" xfId="14"/>
    <cellStyle name="Comma 2 2" xfId="15"/>
    <cellStyle name="Comma 2 2 2" xfId="7"/>
    <cellStyle name="Comma 3" xfId="16"/>
    <cellStyle name="Comma 3 2" xfId="17"/>
    <cellStyle name="Comma 4" xfId="18"/>
    <cellStyle name="Comma 4 2" xfId="19"/>
    <cellStyle name="Comma 5" xfId="20"/>
    <cellStyle name="Comma 6" xfId="21"/>
    <cellStyle name="Currency 2" xfId="22"/>
    <cellStyle name="Divider" xfId="23"/>
    <cellStyle name="Divider 2" xfId="24"/>
    <cellStyle name="Hyperlink 2" xfId="25"/>
    <cellStyle name="Hyperlink 3" xfId="26"/>
    <cellStyle name="Normal" xfId="0" builtinId="0"/>
    <cellStyle name="Normal 10" xfId="27"/>
    <cellStyle name="Normal 10 2" xfId="28"/>
    <cellStyle name="Normal 10 3" xfId="6"/>
    <cellStyle name="Normal 11" xfId="1"/>
    <cellStyle name="Normal 12" xfId="29"/>
    <cellStyle name="Normal 13" xfId="30"/>
    <cellStyle name="Normal 14" xfId="31"/>
    <cellStyle name="Normal 15" xfId="4"/>
    <cellStyle name="Normal 16" xfId="32"/>
    <cellStyle name="Normal 17" xfId="33"/>
    <cellStyle name="Normal 18" xfId="34"/>
    <cellStyle name="Normal 19" xfId="35"/>
    <cellStyle name="Normal 2" xfId="2"/>
    <cellStyle name="Normal 2 2" xfId="36"/>
    <cellStyle name="Normal 2 2 2" xfId="37"/>
    <cellStyle name="Normal 2 3" xfId="38"/>
    <cellStyle name="Normal 2 3 2" xfId="39"/>
    <cellStyle name="Normal 2 4" xfId="40"/>
    <cellStyle name="Normal 2 4 2" xfId="5"/>
    <cellStyle name="Normal 20" xfId="41"/>
    <cellStyle name="Normal 21" xfId="42"/>
    <cellStyle name="Normal 22" xfId="43"/>
    <cellStyle name="Normal 23" xfId="44"/>
    <cellStyle name="Normal 24" xfId="45"/>
    <cellStyle name="Normal 25" xfId="46"/>
    <cellStyle name="Normal 26" xfId="47"/>
    <cellStyle name="Normal 27" xfId="48"/>
    <cellStyle name="Normal 28" xfId="49"/>
    <cellStyle name="Normal 29" xfId="50"/>
    <cellStyle name="Normal 3" xfId="51"/>
    <cellStyle name="Normal 3 2" xfId="52"/>
    <cellStyle name="Normal 3 2 2" xfId="53"/>
    <cellStyle name="Normal 3 3" xfId="54"/>
    <cellStyle name="Normal 30" xfId="55"/>
    <cellStyle name="Normal 31" xfId="56"/>
    <cellStyle name="Normal 4" xfId="57"/>
    <cellStyle name="Normal 4 2" xfId="58"/>
    <cellStyle name="Normal 4 2 2" xfId="59"/>
    <cellStyle name="Normal 4 3" xfId="60"/>
    <cellStyle name="Normal 5" xfId="61"/>
    <cellStyle name="Normal 6" xfId="62"/>
    <cellStyle name="Normal 7" xfId="63"/>
    <cellStyle name="Normal 8" xfId="64"/>
    <cellStyle name="Normal 9" xfId="65"/>
    <cellStyle name="Notes" xfId="66"/>
    <cellStyle name="Notes 2" xfId="67"/>
    <cellStyle name="היפר-קישור" xfId="3" builtinId="8"/>
    <cellStyle name="כותרת 1 2" xfId="68"/>
    <cellStyle name="כותרת 1 2 2" xfId="69"/>
    <cellStyle name="מאפייני הפרויקט" xfId="70"/>
    <cellStyle name="מאפייני הפרויקט 2" xfId="71"/>
  </cellStyles>
  <dxfs count="97">
    <dxf>
      <alignment horizontal="right" readingOrder="2"/>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alignment vertical="top"/>
    </dxf>
    <dxf>
      <alignment vertical="top"/>
    </dxf>
    <dxf>
      <alignment vertical="top"/>
    </dxf>
    <dxf>
      <alignment vertical="top"/>
    </dxf>
    <dxf>
      <alignment vertical="top"/>
    </dxf>
    <dxf>
      <alignment vertical="top"/>
    </dxf>
    <dxf>
      <alignment wrapText="0"/>
    </dxf>
    <dxf>
      <alignment wrapText="0"/>
    </dxf>
    <dxf>
      <alignment wrapText="0"/>
    </dxf>
    <dxf>
      <alignment wrapText="0"/>
    </dxf>
    <dxf>
      <alignment wrapText="0"/>
    </dxf>
    <dxf>
      <alignment wrapText="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Arial"/>
        <scheme val="minor"/>
      </font>
      <fill>
        <patternFill patternType="solid">
          <fgColor theme="4"/>
          <bgColor theme="4"/>
        </patternFill>
      </fill>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right" vertical="bottom" textRotation="0" wrapText="0" indent="0" justifyLastLine="0" shrinkToFit="0" readingOrder="2"/>
    </dxf>
    <dxf>
      <alignment horizontal="right" vertical="bottom" textRotation="0" wrapText="0" indent="0" justifyLastLine="0" shrinkToFit="0" readingOrder="2"/>
    </dxf>
    <dxf>
      <alignment horizontal="general" vertical="center" textRotation="0" wrapText="1" indent="0" justifyLastLine="0" shrinkToFit="0" readingOrder="0"/>
    </dxf>
    <dxf>
      <alignment wrapText="0"/>
    </dxf>
    <dxf>
      <alignment wrapText="0"/>
    </dxf>
    <dxf>
      <alignment wrapText="0"/>
    </dxf>
    <dxf>
      <alignment wrapText="0"/>
    </dxf>
    <dxf>
      <alignment wrapText="0"/>
    </dxf>
    <dxf>
      <alignment wrapText="0"/>
    </dxf>
    <dxf>
      <alignment vertical="top"/>
    </dxf>
    <dxf>
      <alignment vertical="top"/>
    </dxf>
    <dxf>
      <alignment vertical="top"/>
    </dxf>
    <dxf>
      <alignment vertical="top"/>
    </dxf>
    <dxf>
      <alignment vertical="top"/>
    </dxf>
    <dxf>
      <alignment vertical="top"/>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font>
        <name val="Arial Unicode MS"/>
        <scheme val="none"/>
      </font>
    </dxf>
    <dxf>
      <alignment horizontal="right" readingOrder="2"/>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dxf>
    <dxf>
      <font>
        <color rgb="FF00B050"/>
      </font>
    </dxf>
    <dxf>
      <font>
        <color rgb="FF00B050"/>
      </font>
    </dxf>
    <dxf>
      <fill>
        <patternFill>
          <bgColor rgb="FFFFFF00"/>
        </patternFill>
      </fill>
    </dxf>
    <dxf>
      <fill>
        <patternFill>
          <bgColor rgb="FFFFFF00"/>
        </patternFill>
      </fill>
    </dxf>
    <dxf>
      <fill>
        <patternFill>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Unicode MS"/>
        <scheme val="none"/>
      </font>
      <numFmt numFmtId="0" formatCode="General"/>
      <fill>
        <patternFill patternType="solid">
          <fgColor indexed="64"/>
          <bgColor theme="0" tint="-4.9989318521683403E-2"/>
        </patternFill>
      </fill>
      <alignment horizontal="center" textRotation="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
        <color theme="1"/>
        <name val="Arial Unicode MS"/>
        <scheme val="none"/>
      </font>
      <alignment horizontal="center" textRotation="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Unicode MS"/>
        <scheme val="none"/>
      </font>
      <border diagonalUp="0" diagonalDown="0">
        <left style="thin">
          <color indexed="64"/>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Unicode MS"/>
        <scheme val="none"/>
      </font>
      <protection locked="0" hidden="0"/>
    </dxf>
    <dxf>
      <border outline="0">
        <bottom style="thin">
          <color indexed="64"/>
        </bottom>
      </border>
    </dxf>
    <dxf>
      <font>
        <b/>
        <i val="0"/>
        <strike val="0"/>
        <condense val="0"/>
        <extend val="0"/>
        <outline val="0"/>
        <shadow val="0"/>
        <u val="none"/>
        <vertAlign val="baseline"/>
        <sz val="11"/>
        <color theme="0"/>
        <name val="Arial Unicode MS"/>
        <scheme val="none"/>
      </font>
      <fill>
        <patternFill patternType="solid">
          <fgColor indexed="64"/>
          <bgColor theme="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microsoft.com/office/2007/relationships/slicerCache" Target="slicerCaches/slicerCache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2.xml"/><Relationship Id="rId19" Type="http://schemas.openxmlformats.org/officeDocument/2006/relationships/customXml" Target="../customXml/item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8" Type="http://schemas.openxmlformats.org/officeDocument/2006/relationships/hyperlink" Target="#&#1495;_&#1492;&#1489;&#1506;&#1514;_&#1506;&#1497;&#1504;&#1497;&#1497;&#1503;"/><Relationship Id="rId13" Type="http://schemas.openxmlformats.org/officeDocument/2006/relationships/hyperlink" Target="#&#1495;_&#1514;&#1499;&#1504;&#1493;&#1503;_&#1492;&#1504;&#1490;&#1513;&#1492;"/><Relationship Id="rId3" Type="http://schemas.openxmlformats.org/officeDocument/2006/relationships/hyperlink" Target="mailto:opendata@cio.gov.il?subject=&#1502;&#1497;&#1508;&#1493;&#1497;%20&#1493;&#1492;&#1504;&#1490;&#1513;&#1514;%20&#1502;&#1488;&#1490;&#1512;&#1497;&#1501;%20-%20&#1502;&#1513;&#1512;&#1491;" TargetMode="External"/><Relationship Id="rId7" Type="http://schemas.openxmlformats.org/officeDocument/2006/relationships/hyperlink" Target="#&#1495;_&#1513;&#1488;&#1500;&#1493;&#1514;_&#1499;&#1500;&#1500;&#1497;&#1493;&#1514;"/><Relationship Id="rId12" Type="http://schemas.openxmlformats.org/officeDocument/2006/relationships/hyperlink" Target="#&#1495;_&#1513;&#1488;&#1500;&#1493;&#1514;_&#1496;&#1499;&#1504;&#1497;&#1493;&#1514;"/><Relationship Id="rId2" Type="http://schemas.openxmlformats.org/officeDocument/2006/relationships/image" Target="../media/image1.png"/><Relationship Id="rId1" Type="http://schemas.openxmlformats.org/officeDocument/2006/relationships/hyperlink" Target="https://govshare.gov.il/he/node/2678" TargetMode="External"/><Relationship Id="rId6" Type="http://schemas.openxmlformats.org/officeDocument/2006/relationships/hyperlink" Target="#&#1495;_&#1497;&#1495;&#1497;&#1491;&#1493;&#1514;"/><Relationship Id="rId11" Type="http://schemas.openxmlformats.org/officeDocument/2006/relationships/hyperlink" Target="#&#1495;_&#1511;&#1493;&#1513;&#1497;"/><Relationship Id="rId5" Type="http://schemas.openxmlformats.org/officeDocument/2006/relationships/hyperlink" Target="#&#1495;_&#1513;&#1497;&#1514;&#1493;&#1507;_&#1510;&#1497;&#1489;&#1493;&#1512;"/><Relationship Id="rId10" Type="http://schemas.openxmlformats.org/officeDocument/2006/relationships/hyperlink" Target="#&#1495;_&#1488;&#1493;&#1499;&#1500;&#1493;&#1505;&#1497;&#1492;"/><Relationship Id="rId4" Type="http://schemas.openxmlformats.org/officeDocument/2006/relationships/hyperlink" Target="#&#1495;_&#1508;&#1512;&#1496;&#1497;_&#1488;&#1495;&#1512;&#1488;&#1497;&#1497;&#1501;"/><Relationship Id="rId9" Type="http://schemas.openxmlformats.org/officeDocument/2006/relationships/hyperlink" Target="#&#1495;_&#1514;&#1493;&#1506;&#1500;&#1493;&#1514;"/></Relationships>
</file>

<file path=xl/drawings/_rels/drawing2.xml.rels><?xml version="1.0" encoding="UTF-8" standalone="yes"?>
<Relationships xmlns="http://schemas.openxmlformats.org/package/2006/relationships"><Relationship Id="rId3" Type="http://schemas.openxmlformats.org/officeDocument/2006/relationships/hyperlink" Target="#&#1492;.&#1508;&#1512;&#1496;&#1497;_&#1488;&#1495;&#1512;&#1488;&#1497;"/><Relationship Id="rId2" Type="http://schemas.openxmlformats.org/officeDocument/2006/relationships/image" Target="../media/image1.png"/><Relationship Id="rId1" Type="http://schemas.openxmlformats.org/officeDocument/2006/relationships/hyperlink" Target="https://govshare.gov.il/he/node/2678" TargetMode="External"/><Relationship Id="rId4" Type="http://schemas.openxmlformats.org/officeDocument/2006/relationships/hyperlink" Target="#&#1492;.&#1514;&#1492;&#1500;&#1497;&#1499;&#1497;_&#1513;&#1497;&#1514;&#1493;&#1507;"/></Relationships>
</file>

<file path=xl/drawings/_rels/drawing3.xml.rels><?xml version="1.0" encoding="UTF-8" standalone="yes"?>
<Relationships xmlns="http://schemas.openxmlformats.org/package/2006/relationships"><Relationship Id="rId3" Type="http://schemas.openxmlformats.org/officeDocument/2006/relationships/hyperlink" Target="#&#1492;.&#1513;&#1502;&#1493;&#1514;_&#1497;&#1495;&#1497;&#1491;&#1493;&#1514;"/><Relationship Id="rId2" Type="http://schemas.openxmlformats.org/officeDocument/2006/relationships/image" Target="../media/image1.png"/><Relationship Id="rId1" Type="http://schemas.openxmlformats.org/officeDocument/2006/relationships/hyperlink" Target="https://govshare.gov.il/he/node/2678"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1492;.&#1513;&#1488;&#1500;&#1493;&#1514;_&#1496;&#1499;&#1504;&#1497;&#1493;&#1514;"/><Relationship Id="rId3" Type="http://schemas.openxmlformats.org/officeDocument/2006/relationships/hyperlink" Target="#&#1492;.&#1513;&#1488;&#1500;&#1493;&#1514;_&#1499;&#1500;&#1500;&#1497;&#1493;&#1514;"/><Relationship Id="rId7" Type="http://schemas.openxmlformats.org/officeDocument/2006/relationships/hyperlink" Target="#&#1492;.&#1511;&#1493;&#1513;&#1497;_&#1500;&#1492;&#1504;&#1490;&#1497;&#1513;"/><Relationship Id="rId2" Type="http://schemas.openxmlformats.org/officeDocument/2006/relationships/image" Target="../media/image2.png"/><Relationship Id="rId1" Type="http://schemas.openxmlformats.org/officeDocument/2006/relationships/hyperlink" Target="https://govshare.gov.il/he/node/2678" TargetMode="External"/><Relationship Id="rId6" Type="http://schemas.openxmlformats.org/officeDocument/2006/relationships/hyperlink" Target="#&#1492;.&#1488;&#1493;&#1499;&#1500;&#1493;&#1505;&#1497;&#1492;"/><Relationship Id="rId5" Type="http://schemas.openxmlformats.org/officeDocument/2006/relationships/hyperlink" Target="#&#1492;.&#1514;&#1493;&#1506;&#1500;&#1514;"/><Relationship Id="rId4" Type="http://schemas.openxmlformats.org/officeDocument/2006/relationships/hyperlink" Target="#&#1492;.&#1492;&#1489;&#1506;&#1514;_&#1506;&#1497;&#1504;&#1497;&#1497;&#1503;"/><Relationship Id="rId9" Type="http://schemas.openxmlformats.org/officeDocument/2006/relationships/hyperlink" Target="#&#1492;.&#1514;&#1499;&#1504;&#1493;&#1503;_&#1492;&#1504;&#1490;&#1513;&#1492;"/></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5</xdr:col>
      <xdr:colOff>1730372</xdr:colOff>
      <xdr:row>3</xdr:row>
      <xdr:rowOff>159454</xdr:rowOff>
    </xdr:to>
    <xdr:pic>
      <xdr:nvPicPr>
        <xdr:cNvPr id="3" name="תמונה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4416828" y="0"/>
          <a:ext cx="1682747" cy="853721"/>
        </a:xfrm>
        <a:prstGeom prst="rect">
          <a:avLst/>
        </a:prstGeom>
      </xdr:spPr>
    </xdr:pic>
    <xdr:clientData/>
  </xdr:twoCellAnchor>
  <xdr:twoCellAnchor>
    <xdr:from>
      <xdr:col>0</xdr:col>
      <xdr:colOff>179296</xdr:colOff>
      <xdr:row>0</xdr:row>
      <xdr:rowOff>100854</xdr:rowOff>
    </xdr:from>
    <xdr:to>
      <xdr:col>0</xdr:col>
      <xdr:colOff>514096</xdr:colOff>
      <xdr:row>0</xdr:row>
      <xdr:rowOff>405654</xdr:rowOff>
    </xdr:to>
    <xdr:sp macro="" textlink="">
      <xdr:nvSpPr>
        <xdr:cNvPr id="4" name="לחצן פעולה: עזרה 3">
          <a:hlinkClick xmlns:r="http://schemas.openxmlformats.org/officeDocument/2006/relationships" r:id="rId3" tooltip="שליחת דואר אלקטרוני למוקד"/>
          <a:extLst>
            <a:ext uri="{FF2B5EF4-FFF2-40B4-BE49-F238E27FC236}">
              <a16:creationId xmlns:a16="http://schemas.microsoft.com/office/drawing/2014/main" id="{00000000-0008-0000-0000-000004000000}"/>
            </a:ext>
          </a:extLst>
        </xdr:cNvPr>
        <xdr:cNvSpPr>
          <a:spLocks noChangeAspect="1"/>
        </xdr:cNvSpPr>
      </xdr:nvSpPr>
      <xdr:spPr>
        <a:xfrm>
          <a:off x="11207587022" y="100854"/>
          <a:ext cx="334800" cy="304800"/>
        </a:xfrm>
        <a:prstGeom prst="actionButtonHelp">
          <a:avLst/>
        </a:prstGeom>
      </xdr:spPr>
      <xdr:style>
        <a:lnRef idx="0">
          <a:schemeClr val="accent2"/>
        </a:lnRef>
        <a:fillRef idx="3">
          <a:schemeClr val="accent2"/>
        </a:fillRef>
        <a:effectRef idx="3">
          <a:schemeClr val="accent2"/>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solidFill>
              <a:schemeClr val="bg1"/>
            </a:solidFill>
          </a:endParaRPr>
        </a:p>
      </xdr:txBody>
    </xdr:sp>
    <xdr:clientData/>
  </xdr:twoCellAnchor>
  <xdr:twoCellAnchor>
    <xdr:from>
      <xdr:col>0</xdr:col>
      <xdr:colOff>347382</xdr:colOff>
      <xdr:row>10</xdr:row>
      <xdr:rowOff>78441</xdr:rowOff>
    </xdr:from>
    <xdr:to>
      <xdr:col>0</xdr:col>
      <xdr:colOff>614082</xdr:colOff>
      <xdr:row>10</xdr:row>
      <xdr:rowOff>316566</xdr:rowOff>
    </xdr:to>
    <xdr:sp macro="" textlink="">
      <xdr:nvSpPr>
        <xdr:cNvPr id="5" name="לחצן פעולה: אחורה או הקודם 4">
          <a:hlinkClick xmlns:r="http://schemas.openxmlformats.org/officeDocument/2006/relationships" r:id="rId4"/>
          <a:extLst>
            <a:ext uri="{FF2B5EF4-FFF2-40B4-BE49-F238E27FC236}">
              <a16:creationId xmlns:a16="http://schemas.microsoft.com/office/drawing/2014/main" id="{00000000-0008-0000-0000-000005000000}"/>
            </a:ext>
          </a:extLst>
        </xdr:cNvPr>
        <xdr:cNvSpPr>
          <a:spLocks noChangeAspect="1"/>
        </xdr:cNvSpPr>
      </xdr:nvSpPr>
      <xdr:spPr>
        <a:xfrm>
          <a:off x="11207173271" y="2935941"/>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13</xdr:row>
      <xdr:rowOff>134470</xdr:rowOff>
    </xdr:from>
    <xdr:to>
      <xdr:col>0</xdr:col>
      <xdr:colOff>614082</xdr:colOff>
      <xdr:row>13</xdr:row>
      <xdr:rowOff>372595</xdr:rowOff>
    </xdr:to>
    <xdr:sp macro="" textlink="">
      <xdr:nvSpPr>
        <xdr:cNvPr id="6" name="לחצן פעולה: אחורה או הקודם 5">
          <a:hlinkClick xmlns:r="http://schemas.openxmlformats.org/officeDocument/2006/relationships" r:id="rId5"/>
          <a:extLst>
            <a:ext uri="{FF2B5EF4-FFF2-40B4-BE49-F238E27FC236}">
              <a16:creationId xmlns:a16="http://schemas.microsoft.com/office/drawing/2014/main" id="{00000000-0008-0000-0000-000006000000}"/>
            </a:ext>
          </a:extLst>
        </xdr:cNvPr>
        <xdr:cNvSpPr>
          <a:spLocks noChangeAspect="1"/>
        </xdr:cNvSpPr>
      </xdr:nvSpPr>
      <xdr:spPr>
        <a:xfrm>
          <a:off x="11207173271" y="4549588"/>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16</xdr:row>
      <xdr:rowOff>89647</xdr:rowOff>
    </xdr:from>
    <xdr:to>
      <xdr:col>0</xdr:col>
      <xdr:colOff>614082</xdr:colOff>
      <xdr:row>16</xdr:row>
      <xdr:rowOff>327772</xdr:rowOff>
    </xdr:to>
    <xdr:sp macro="" textlink="">
      <xdr:nvSpPr>
        <xdr:cNvPr id="7" name="לחצן פעולה: אחורה או הקודם 6">
          <a:hlinkClick xmlns:r="http://schemas.openxmlformats.org/officeDocument/2006/relationships" r:id="rId6"/>
          <a:extLst>
            <a:ext uri="{FF2B5EF4-FFF2-40B4-BE49-F238E27FC236}">
              <a16:creationId xmlns:a16="http://schemas.microsoft.com/office/drawing/2014/main" id="{00000000-0008-0000-0000-000007000000}"/>
            </a:ext>
          </a:extLst>
        </xdr:cNvPr>
        <xdr:cNvSpPr>
          <a:spLocks noChangeAspect="1"/>
        </xdr:cNvSpPr>
      </xdr:nvSpPr>
      <xdr:spPr>
        <a:xfrm>
          <a:off x="11207173271" y="6902823"/>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19</xdr:row>
      <xdr:rowOff>33617</xdr:rowOff>
    </xdr:from>
    <xdr:to>
      <xdr:col>0</xdr:col>
      <xdr:colOff>614082</xdr:colOff>
      <xdr:row>19</xdr:row>
      <xdr:rowOff>271742</xdr:rowOff>
    </xdr:to>
    <xdr:sp macro="" textlink="">
      <xdr:nvSpPr>
        <xdr:cNvPr id="8" name="לחצן פעולה: אחורה או הקודם 7">
          <a:hlinkClick xmlns:r="http://schemas.openxmlformats.org/officeDocument/2006/relationships" r:id="rId7"/>
          <a:extLst>
            <a:ext uri="{FF2B5EF4-FFF2-40B4-BE49-F238E27FC236}">
              <a16:creationId xmlns:a16="http://schemas.microsoft.com/office/drawing/2014/main" id="{00000000-0008-0000-0000-000008000000}"/>
            </a:ext>
          </a:extLst>
        </xdr:cNvPr>
        <xdr:cNvSpPr>
          <a:spLocks noChangeAspect="1"/>
        </xdr:cNvSpPr>
      </xdr:nvSpPr>
      <xdr:spPr>
        <a:xfrm>
          <a:off x="11207173271" y="8628529"/>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22</xdr:row>
      <xdr:rowOff>22412</xdr:rowOff>
    </xdr:from>
    <xdr:to>
      <xdr:col>0</xdr:col>
      <xdr:colOff>614082</xdr:colOff>
      <xdr:row>22</xdr:row>
      <xdr:rowOff>260537</xdr:rowOff>
    </xdr:to>
    <xdr:sp macro="" textlink="">
      <xdr:nvSpPr>
        <xdr:cNvPr id="9" name="לחצן פעולה: אחורה או הקודם 8">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xdr:cNvSpPr>
      </xdr:nvSpPr>
      <xdr:spPr>
        <a:xfrm>
          <a:off x="11207173271" y="11900647"/>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336176</xdr:colOff>
      <xdr:row>24</xdr:row>
      <xdr:rowOff>313765</xdr:rowOff>
    </xdr:from>
    <xdr:to>
      <xdr:col>0</xdr:col>
      <xdr:colOff>602876</xdr:colOff>
      <xdr:row>24</xdr:row>
      <xdr:rowOff>551890</xdr:rowOff>
    </xdr:to>
    <xdr:sp macro="" textlink="">
      <xdr:nvSpPr>
        <xdr:cNvPr id="10" name="לחצן פעולה: אחורה או הקודם 9">
          <a:hlinkClick xmlns:r="http://schemas.openxmlformats.org/officeDocument/2006/relationships" r:id="rId9"/>
          <a:extLst>
            <a:ext uri="{FF2B5EF4-FFF2-40B4-BE49-F238E27FC236}">
              <a16:creationId xmlns:a16="http://schemas.microsoft.com/office/drawing/2014/main" id="{00000000-0008-0000-0000-00000A000000}"/>
            </a:ext>
          </a:extLst>
        </xdr:cNvPr>
        <xdr:cNvSpPr>
          <a:spLocks noChangeAspect="1"/>
        </xdr:cNvSpPr>
      </xdr:nvSpPr>
      <xdr:spPr>
        <a:xfrm>
          <a:off x="11207498242" y="1699932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25</xdr:row>
      <xdr:rowOff>67235</xdr:rowOff>
    </xdr:from>
    <xdr:to>
      <xdr:col>0</xdr:col>
      <xdr:colOff>614082</xdr:colOff>
      <xdr:row>25</xdr:row>
      <xdr:rowOff>305360</xdr:rowOff>
    </xdr:to>
    <xdr:sp macro="" textlink="">
      <xdr:nvSpPr>
        <xdr:cNvPr id="11" name="לחצן פעולה: אחורה או הקודם 10">
          <a:hlinkClick xmlns:r="http://schemas.openxmlformats.org/officeDocument/2006/relationships" r:id="rId10"/>
          <a:extLst>
            <a:ext uri="{FF2B5EF4-FFF2-40B4-BE49-F238E27FC236}">
              <a16:creationId xmlns:a16="http://schemas.microsoft.com/office/drawing/2014/main" id="{00000000-0008-0000-0000-00000B000000}"/>
            </a:ext>
          </a:extLst>
        </xdr:cNvPr>
        <xdr:cNvSpPr>
          <a:spLocks noChangeAspect="1"/>
        </xdr:cNvSpPr>
      </xdr:nvSpPr>
      <xdr:spPr>
        <a:xfrm>
          <a:off x="11207173271" y="1987923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26</xdr:row>
      <xdr:rowOff>67236</xdr:rowOff>
    </xdr:from>
    <xdr:to>
      <xdr:col>0</xdr:col>
      <xdr:colOff>614082</xdr:colOff>
      <xdr:row>26</xdr:row>
      <xdr:rowOff>305361</xdr:rowOff>
    </xdr:to>
    <xdr:sp macro="" textlink="">
      <xdr:nvSpPr>
        <xdr:cNvPr id="12" name="לחצן פעולה: אחורה או הקודם 11">
          <a:hlinkClick xmlns:r="http://schemas.openxmlformats.org/officeDocument/2006/relationships" r:id="rId11"/>
          <a:extLst>
            <a:ext uri="{FF2B5EF4-FFF2-40B4-BE49-F238E27FC236}">
              <a16:creationId xmlns:a16="http://schemas.microsoft.com/office/drawing/2014/main" id="{00000000-0008-0000-0000-00000C000000}"/>
            </a:ext>
          </a:extLst>
        </xdr:cNvPr>
        <xdr:cNvSpPr>
          <a:spLocks noChangeAspect="1"/>
        </xdr:cNvSpPr>
      </xdr:nvSpPr>
      <xdr:spPr>
        <a:xfrm>
          <a:off x="11207173271" y="22579854"/>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28</xdr:row>
      <xdr:rowOff>246530</xdr:rowOff>
    </xdr:from>
    <xdr:to>
      <xdr:col>0</xdr:col>
      <xdr:colOff>614082</xdr:colOff>
      <xdr:row>29</xdr:row>
      <xdr:rowOff>193302</xdr:rowOff>
    </xdr:to>
    <xdr:sp macro="" textlink="">
      <xdr:nvSpPr>
        <xdr:cNvPr id="13" name="לחצן פעולה: אחורה או הקודם 12">
          <a:hlinkClick xmlns:r="http://schemas.openxmlformats.org/officeDocument/2006/relationships" r:id="rId12"/>
          <a:extLst>
            <a:ext uri="{FF2B5EF4-FFF2-40B4-BE49-F238E27FC236}">
              <a16:creationId xmlns:a16="http://schemas.microsoft.com/office/drawing/2014/main" id="{00000000-0008-0000-0000-00000D000000}"/>
            </a:ext>
          </a:extLst>
        </xdr:cNvPr>
        <xdr:cNvSpPr>
          <a:spLocks noChangeAspect="1"/>
        </xdr:cNvSpPr>
      </xdr:nvSpPr>
      <xdr:spPr>
        <a:xfrm>
          <a:off x="11207173271" y="25739912"/>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0</xdr:col>
      <xdr:colOff>347382</xdr:colOff>
      <xdr:row>32</xdr:row>
      <xdr:rowOff>78441</xdr:rowOff>
    </xdr:from>
    <xdr:to>
      <xdr:col>0</xdr:col>
      <xdr:colOff>614082</xdr:colOff>
      <xdr:row>32</xdr:row>
      <xdr:rowOff>316566</xdr:rowOff>
    </xdr:to>
    <xdr:sp macro="" textlink="">
      <xdr:nvSpPr>
        <xdr:cNvPr id="14" name="לחצן פעולה: אחורה או הקודם 13">
          <a:hlinkClick xmlns:r="http://schemas.openxmlformats.org/officeDocument/2006/relationships" r:id="rId13"/>
          <a:extLst>
            <a:ext uri="{FF2B5EF4-FFF2-40B4-BE49-F238E27FC236}">
              <a16:creationId xmlns:a16="http://schemas.microsoft.com/office/drawing/2014/main" id="{00000000-0008-0000-0000-00000E000000}"/>
            </a:ext>
          </a:extLst>
        </xdr:cNvPr>
        <xdr:cNvSpPr>
          <a:spLocks noChangeAspect="1"/>
        </xdr:cNvSpPr>
      </xdr:nvSpPr>
      <xdr:spPr>
        <a:xfrm>
          <a:off x="11207173271" y="28317265"/>
          <a:ext cx="266700" cy="238125"/>
        </a:xfrm>
        <a:prstGeom prst="actionButtonBackPrevious">
          <a:avLst/>
        </a:prstGeom>
      </xdr:spPr>
      <xdr:style>
        <a:lnRef idx="0">
          <a:schemeClr val="accent6"/>
        </a:lnRef>
        <a:fillRef idx="3">
          <a:schemeClr val="accent6"/>
        </a:fillRef>
        <a:effectRef idx="3">
          <a:schemeClr val="accent6"/>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2" name="תמונה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32278994" y="31750"/>
          <a:ext cx="1682747" cy="849488"/>
        </a:xfrm>
        <a:prstGeom prst="rect">
          <a:avLst/>
        </a:prstGeom>
      </xdr:spPr>
    </xdr:pic>
    <xdr:clientData/>
  </xdr:twoCellAnchor>
  <xdr:twoCellAnchor>
    <xdr:from>
      <xdr:col>1</xdr:col>
      <xdr:colOff>285753</xdr:colOff>
      <xdr:row>7</xdr:row>
      <xdr:rowOff>148164</xdr:rowOff>
    </xdr:from>
    <xdr:to>
      <xdr:col>1</xdr:col>
      <xdr:colOff>552453</xdr:colOff>
      <xdr:row>7</xdr:row>
      <xdr:rowOff>386289</xdr:rowOff>
    </xdr:to>
    <xdr:sp macro="" textlink="">
      <xdr:nvSpPr>
        <xdr:cNvPr id="7" name="לחצן פעולה: מידע 6">
          <a:hlinkClick xmlns:r="http://schemas.openxmlformats.org/officeDocument/2006/relationships" r:id="rId3" tooltip="הסבר על המילוי"/>
          <a:extLst>
            <a:ext uri="{FF2B5EF4-FFF2-40B4-BE49-F238E27FC236}">
              <a16:creationId xmlns:a16="http://schemas.microsoft.com/office/drawing/2014/main" id="{00000000-0008-0000-0100-000007000000}"/>
            </a:ext>
          </a:extLst>
        </xdr:cNvPr>
        <xdr:cNvSpPr>
          <a:spLocks noChangeAspect="1"/>
        </xdr:cNvSpPr>
      </xdr:nvSpPr>
      <xdr:spPr>
        <a:xfrm>
          <a:off x="11276317297" y="2233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xdr:col>
      <xdr:colOff>285753</xdr:colOff>
      <xdr:row>14</xdr:row>
      <xdr:rowOff>148164</xdr:rowOff>
    </xdr:from>
    <xdr:to>
      <xdr:col>1</xdr:col>
      <xdr:colOff>552453</xdr:colOff>
      <xdr:row>15</xdr:row>
      <xdr:rowOff>47623</xdr:rowOff>
    </xdr:to>
    <xdr:sp macro="" textlink="">
      <xdr:nvSpPr>
        <xdr:cNvPr id="8" name="לחצן פעולה: מידע 7">
          <a:hlinkClick xmlns:r="http://schemas.openxmlformats.org/officeDocument/2006/relationships" r:id="rId4" tooltip="הסבר על המילוי"/>
          <a:extLst>
            <a:ext uri="{FF2B5EF4-FFF2-40B4-BE49-F238E27FC236}">
              <a16:creationId xmlns:a16="http://schemas.microsoft.com/office/drawing/2014/main" id="{00000000-0008-0000-0100-000008000000}"/>
            </a:ext>
          </a:extLst>
        </xdr:cNvPr>
        <xdr:cNvSpPr>
          <a:spLocks noChangeAspect="1"/>
        </xdr:cNvSpPr>
      </xdr:nvSpPr>
      <xdr:spPr>
        <a:xfrm>
          <a:off x="11276317297" y="426508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328084</xdr:colOff>
      <xdr:row>0</xdr:row>
      <xdr:rowOff>31750</xdr:rowOff>
    </xdr:from>
    <xdr:to>
      <xdr:col>6</xdr:col>
      <xdr:colOff>2010831</xdr:colOff>
      <xdr:row>3</xdr:row>
      <xdr:rowOff>81138</xdr:rowOff>
    </xdr:to>
    <xdr:pic>
      <xdr:nvPicPr>
        <xdr:cNvPr id="4" name="תמונה 3">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5143419" y="31750"/>
          <a:ext cx="1682747" cy="853721"/>
        </a:xfrm>
        <a:prstGeom prst="rect">
          <a:avLst/>
        </a:prstGeom>
      </xdr:spPr>
    </xdr:pic>
    <xdr:clientData/>
  </xdr:twoCellAnchor>
  <xdr:twoCellAnchor>
    <xdr:from>
      <xdr:col>1</xdr:col>
      <xdr:colOff>127000</xdr:colOff>
      <xdr:row>3</xdr:row>
      <xdr:rowOff>63501</xdr:rowOff>
    </xdr:from>
    <xdr:to>
      <xdr:col>1</xdr:col>
      <xdr:colOff>393700</xdr:colOff>
      <xdr:row>3</xdr:row>
      <xdr:rowOff>301626</xdr:rowOff>
    </xdr:to>
    <xdr:sp macro="" textlink="">
      <xdr:nvSpPr>
        <xdr:cNvPr id="5" name="לחצן פעולה: מידע 4">
          <a:hlinkClick xmlns:r="http://schemas.openxmlformats.org/officeDocument/2006/relationships" r:id="rId3" tooltip="הסבר על המילוי"/>
          <a:extLst>
            <a:ext uri="{FF2B5EF4-FFF2-40B4-BE49-F238E27FC236}">
              <a16:creationId xmlns:a16="http://schemas.microsoft.com/office/drawing/2014/main" id="{00000000-0008-0000-0200-000005000000}"/>
            </a:ext>
          </a:extLst>
        </xdr:cNvPr>
        <xdr:cNvSpPr>
          <a:spLocks noChangeAspect="1"/>
        </xdr:cNvSpPr>
      </xdr:nvSpPr>
      <xdr:spPr>
        <a:xfrm>
          <a:off x="11274475800" y="867834"/>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105833</xdr:colOff>
      <xdr:row>0</xdr:row>
      <xdr:rowOff>0</xdr:rowOff>
    </xdr:from>
    <xdr:ext cx="1520931" cy="772583"/>
    <xdr:pic>
      <xdr:nvPicPr>
        <xdr:cNvPr id="3" name="תמונה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4660902" y="0"/>
          <a:ext cx="1520931" cy="772583"/>
        </a:xfrm>
        <a:prstGeom prst="rect">
          <a:avLst/>
        </a:prstGeom>
      </xdr:spPr>
    </xdr:pic>
    <xdr:clientData/>
  </xdr:oneCellAnchor>
  <xdr:twoCellAnchor>
    <xdr:from>
      <xdr:col>5</xdr:col>
      <xdr:colOff>751417</xdr:colOff>
      <xdr:row>2</xdr:row>
      <xdr:rowOff>63500</xdr:rowOff>
    </xdr:from>
    <xdr:to>
      <xdr:col>5</xdr:col>
      <xdr:colOff>1018117</xdr:colOff>
      <xdr:row>2</xdr:row>
      <xdr:rowOff>301625</xdr:rowOff>
    </xdr:to>
    <xdr:sp macro="" textlink="">
      <xdr:nvSpPr>
        <xdr:cNvPr id="4" name="לחצן פעולה: מידע 3">
          <a:hlinkClick xmlns:r="http://schemas.openxmlformats.org/officeDocument/2006/relationships" r:id="rId3" tooltip="הסבר על המילוי"/>
          <a:extLst>
            <a:ext uri="{FF2B5EF4-FFF2-40B4-BE49-F238E27FC236}">
              <a16:creationId xmlns:a16="http://schemas.microsoft.com/office/drawing/2014/main" id="{00000000-0008-0000-0300-000004000000}"/>
            </a:ext>
          </a:extLst>
        </xdr:cNvPr>
        <xdr:cNvSpPr>
          <a:spLocks noChangeAspect="1"/>
        </xdr:cNvSpPr>
      </xdr:nvSpPr>
      <xdr:spPr>
        <a:xfrm>
          <a:off x="11280518883" y="571500"/>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12</xdr:col>
      <xdr:colOff>444500</xdr:colOff>
      <xdr:row>2</xdr:row>
      <xdr:rowOff>63501</xdr:rowOff>
    </xdr:from>
    <xdr:to>
      <xdr:col>12</xdr:col>
      <xdr:colOff>711200</xdr:colOff>
      <xdr:row>2</xdr:row>
      <xdr:rowOff>301626</xdr:rowOff>
    </xdr:to>
    <xdr:sp macro="" textlink="">
      <xdr:nvSpPr>
        <xdr:cNvPr id="5" name="לחצן פעולה: מידע 4">
          <a:hlinkClick xmlns:r="http://schemas.openxmlformats.org/officeDocument/2006/relationships" r:id="rId4" tooltip="הסבר על המילוי"/>
          <a:extLst>
            <a:ext uri="{FF2B5EF4-FFF2-40B4-BE49-F238E27FC236}">
              <a16:creationId xmlns:a16="http://schemas.microsoft.com/office/drawing/2014/main" id="{00000000-0008-0000-0300-000005000000}"/>
            </a:ext>
          </a:extLst>
        </xdr:cNvPr>
        <xdr:cNvSpPr>
          <a:spLocks noChangeAspect="1"/>
        </xdr:cNvSpPr>
      </xdr:nvSpPr>
      <xdr:spPr>
        <a:xfrm>
          <a:off x="11272644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14</xdr:col>
      <xdr:colOff>624417</xdr:colOff>
      <xdr:row>2</xdr:row>
      <xdr:rowOff>63501</xdr:rowOff>
    </xdr:from>
    <xdr:to>
      <xdr:col>14</xdr:col>
      <xdr:colOff>891117</xdr:colOff>
      <xdr:row>2</xdr:row>
      <xdr:rowOff>301626</xdr:rowOff>
    </xdr:to>
    <xdr:sp macro="" textlink="">
      <xdr:nvSpPr>
        <xdr:cNvPr id="6" name="לחצן פעולה: מידע 5">
          <a:hlinkClick xmlns:r="http://schemas.openxmlformats.org/officeDocument/2006/relationships" r:id="rId5" tooltip="הסבר על המילוי"/>
          <a:extLst>
            <a:ext uri="{FF2B5EF4-FFF2-40B4-BE49-F238E27FC236}">
              <a16:creationId xmlns:a16="http://schemas.microsoft.com/office/drawing/2014/main" id="{00000000-0008-0000-0300-000006000000}"/>
            </a:ext>
          </a:extLst>
        </xdr:cNvPr>
        <xdr:cNvSpPr>
          <a:spLocks noChangeAspect="1"/>
        </xdr:cNvSpPr>
      </xdr:nvSpPr>
      <xdr:spPr>
        <a:xfrm>
          <a:off x="11269649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16</xdr:col>
      <xdr:colOff>465667</xdr:colOff>
      <xdr:row>2</xdr:row>
      <xdr:rowOff>63501</xdr:rowOff>
    </xdr:from>
    <xdr:to>
      <xdr:col>16</xdr:col>
      <xdr:colOff>732367</xdr:colOff>
      <xdr:row>2</xdr:row>
      <xdr:rowOff>301626</xdr:rowOff>
    </xdr:to>
    <xdr:sp macro="" textlink="">
      <xdr:nvSpPr>
        <xdr:cNvPr id="7" name="לחצן פעולה: מידע 6">
          <a:hlinkClick xmlns:r="http://schemas.openxmlformats.org/officeDocument/2006/relationships" r:id="rId6" tooltip="הסבר על המילוי"/>
          <a:extLst>
            <a:ext uri="{FF2B5EF4-FFF2-40B4-BE49-F238E27FC236}">
              <a16:creationId xmlns:a16="http://schemas.microsoft.com/office/drawing/2014/main" id="{00000000-0008-0000-0300-000007000000}"/>
            </a:ext>
          </a:extLst>
        </xdr:cNvPr>
        <xdr:cNvSpPr>
          <a:spLocks noChangeAspect="1"/>
        </xdr:cNvSpPr>
      </xdr:nvSpPr>
      <xdr:spPr>
        <a:xfrm>
          <a:off x="1126667588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19</xdr:col>
      <xdr:colOff>338666</xdr:colOff>
      <xdr:row>2</xdr:row>
      <xdr:rowOff>63501</xdr:rowOff>
    </xdr:from>
    <xdr:to>
      <xdr:col>19</xdr:col>
      <xdr:colOff>605366</xdr:colOff>
      <xdr:row>2</xdr:row>
      <xdr:rowOff>301626</xdr:rowOff>
    </xdr:to>
    <xdr:sp macro="" textlink="">
      <xdr:nvSpPr>
        <xdr:cNvPr id="8" name="לחצן פעולה: מידע 7">
          <a:hlinkClick xmlns:r="http://schemas.openxmlformats.org/officeDocument/2006/relationships" r:id="rId7" tooltip="הסבר על המילוי"/>
          <a:extLst>
            <a:ext uri="{FF2B5EF4-FFF2-40B4-BE49-F238E27FC236}">
              <a16:creationId xmlns:a16="http://schemas.microsoft.com/office/drawing/2014/main" id="{00000000-0008-0000-0300-000008000000}"/>
            </a:ext>
          </a:extLst>
        </xdr:cNvPr>
        <xdr:cNvSpPr>
          <a:spLocks noChangeAspect="1"/>
        </xdr:cNvSpPr>
      </xdr:nvSpPr>
      <xdr:spPr>
        <a:xfrm>
          <a:off x="11262717717"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21</xdr:col>
      <xdr:colOff>539750</xdr:colOff>
      <xdr:row>2</xdr:row>
      <xdr:rowOff>63501</xdr:rowOff>
    </xdr:from>
    <xdr:to>
      <xdr:col>21</xdr:col>
      <xdr:colOff>806450</xdr:colOff>
      <xdr:row>2</xdr:row>
      <xdr:rowOff>301626</xdr:rowOff>
    </xdr:to>
    <xdr:sp macro="" textlink="">
      <xdr:nvSpPr>
        <xdr:cNvPr id="9" name="לחצן פעולה: מידע 8">
          <a:hlinkClick xmlns:r="http://schemas.openxmlformats.org/officeDocument/2006/relationships" r:id="rId8" tooltip="הסבר על המילוי"/>
          <a:extLst>
            <a:ext uri="{FF2B5EF4-FFF2-40B4-BE49-F238E27FC236}">
              <a16:creationId xmlns:a16="http://schemas.microsoft.com/office/drawing/2014/main" id="{00000000-0008-0000-0300-000009000000}"/>
            </a:ext>
          </a:extLst>
        </xdr:cNvPr>
        <xdr:cNvSpPr>
          <a:spLocks noChangeAspect="1"/>
        </xdr:cNvSpPr>
      </xdr:nvSpPr>
      <xdr:spPr>
        <a:xfrm>
          <a:off x="11259616800"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twoCellAnchor>
    <xdr:from>
      <xdr:col>44</xdr:col>
      <xdr:colOff>317500</xdr:colOff>
      <xdr:row>2</xdr:row>
      <xdr:rowOff>63501</xdr:rowOff>
    </xdr:from>
    <xdr:to>
      <xdr:col>44</xdr:col>
      <xdr:colOff>584200</xdr:colOff>
      <xdr:row>2</xdr:row>
      <xdr:rowOff>301626</xdr:rowOff>
    </xdr:to>
    <xdr:sp macro="" textlink="">
      <xdr:nvSpPr>
        <xdr:cNvPr id="11" name="לחצן פעולה: מידע 9">
          <a:hlinkClick xmlns:r="http://schemas.openxmlformats.org/officeDocument/2006/relationships" r:id="rId9" tooltip="הסבר על המילוי"/>
          <a:extLst>
            <a:ext uri="{FF2B5EF4-FFF2-40B4-BE49-F238E27FC236}">
              <a16:creationId xmlns:a16="http://schemas.microsoft.com/office/drawing/2014/main" id="{14FE579D-24B2-484D-BDEF-4BB59D667CC7}"/>
            </a:ext>
          </a:extLst>
        </xdr:cNvPr>
        <xdr:cNvSpPr>
          <a:spLocks noChangeAspect="1"/>
        </xdr:cNvSpPr>
      </xdr:nvSpPr>
      <xdr:spPr>
        <a:xfrm>
          <a:off x="11249943633" y="571501"/>
          <a:ext cx="266700" cy="238125"/>
        </a:xfrm>
        <a:prstGeom prst="actionButtonInformation">
          <a:avLst/>
        </a:prstGeom>
      </xdr:spPr>
      <xdr:style>
        <a:lnRef idx="0">
          <a:schemeClr val="accent3"/>
        </a:lnRef>
        <a:fillRef idx="3">
          <a:schemeClr val="accent3"/>
        </a:fillRef>
        <a:effectRef idx="3">
          <a:schemeClr val="accent3"/>
        </a:effectRef>
        <a:fontRef idx="minor">
          <a:schemeClr val="lt1"/>
        </a:fontRef>
      </xdr:style>
      <xdr:txBody>
        <a:bodyPr rot="0" spcFirstLastPara="0" vert="horz" wrap="square" lIns="91440" tIns="45720" rIns="91440" bIns="45720" numCol="1" spcCol="0" rtlCol="1" fromWordArt="0" anchor="ctr" anchorCtr="0" forceAA="0" compatLnSpc="1">
          <a:prstTxWarp prst="textNoShape">
            <a:avLst/>
          </a:prstTxWarp>
          <a:noAutofit/>
        </a:bodyPr>
        <a:lstStyle>
          <a:defPPr>
            <a:defRPr lang="he-IL"/>
          </a:defPPr>
          <a:lvl1pPr marL="0" algn="r" defTabSz="914400" rtl="1" eaLnBrk="1" latinLnBrk="0" hangingPunct="1">
            <a:defRPr sz="1800" kern="1200">
              <a:solidFill>
                <a:schemeClr val="lt1"/>
              </a:solidFill>
              <a:latin typeface="+mn-lt"/>
              <a:ea typeface="+mn-ea"/>
              <a:cs typeface="+mn-cs"/>
            </a:defRPr>
          </a:lvl1pPr>
          <a:lvl2pPr marL="457200" algn="r" defTabSz="914400" rtl="1" eaLnBrk="1" latinLnBrk="0" hangingPunct="1">
            <a:defRPr sz="1800" kern="1200">
              <a:solidFill>
                <a:schemeClr val="lt1"/>
              </a:solidFill>
              <a:latin typeface="+mn-lt"/>
              <a:ea typeface="+mn-ea"/>
              <a:cs typeface="+mn-cs"/>
            </a:defRPr>
          </a:lvl2pPr>
          <a:lvl3pPr marL="914400" algn="r" defTabSz="914400" rtl="1" eaLnBrk="1" latinLnBrk="0" hangingPunct="1">
            <a:defRPr sz="1800" kern="1200">
              <a:solidFill>
                <a:schemeClr val="lt1"/>
              </a:solidFill>
              <a:latin typeface="+mn-lt"/>
              <a:ea typeface="+mn-ea"/>
              <a:cs typeface="+mn-cs"/>
            </a:defRPr>
          </a:lvl3pPr>
          <a:lvl4pPr marL="1371600" algn="r" defTabSz="914400" rtl="1" eaLnBrk="1" latinLnBrk="0" hangingPunct="1">
            <a:defRPr sz="1800" kern="1200">
              <a:solidFill>
                <a:schemeClr val="lt1"/>
              </a:solidFill>
              <a:latin typeface="+mn-lt"/>
              <a:ea typeface="+mn-ea"/>
              <a:cs typeface="+mn-cs"/>
            </a:defRPr>
          </a:lvl4pPr>
          <a:lvl5pPr marL="1828800" algn="r" defTabSz="914400" rtl="1" eaLnBrk="1" latinLnBrk="0" hangingPunct="1">
            <a:defRPr sz="1800" kern="1200">
              <a:solidFill>
                <a:schemeClr val="lt1"/>
              </a:solidFill>
              <a:latin typeface="+mn-lt"/>
              <a:ea typeface="+mn-ea"/>
              <a:cs typeface="+mn-cs"/>
            </a:defRPr>
          </a:lvl5pPr>
          <a:lvl6pPr marL="2286000" algn="r" defTabSz="914400" rtl="1" eaLnBrk="1" latinLnBrk="0" hangingPunct="1">
            <a:defRPr sz="1800" kern="1200">
              <a:solidFill>
                <a:schemeClr val="lt1"/>
              </a:solidFill>
              <a:latin typeface="+mn-lt"/>
              <a:ea typeface="+mn-ea"/>
              <a:cs typeface="+mn-cs"/>
            </a:defRPr>
          </a:lvl6pPr>
          <a:lvl7pPr marL="2743200" algn="r" defTabSz="914400" rtl="1" eaLnBrk="1" latinLnBrk="0" hangingPunct="1">
            <a:defRPr sz="1800" kern="1200">
              <a:solidFill>
                <a:schemeClr val="lt1"/>
              </a:solidFill>
              <a:latin typeface="+mn-lt"/>
              <a:ea typeface="+mn-ea"/>
              <a:cs typeface="+mn-cs"/>
            </a:defRPr>
          </a:lvl7pPr>
          <a:lvl8pPr marL="3200400" algn="r" defTabSz="914400" rtl="1" eaLnBrk="1" latinLnBrk="0" hangingPunct="1">
            <a:defRPr sz="1800" kern="1200">
              <a:solidFill>
                <a:schemeClr val="lt1"/>
              </a:solidFill>
              <a:latin typeface="+mn-lt"/>
              <a:ea typeface="+mn-ea"/>
              <a:cs typeface="+mn-cs"/>
            </a:defRPr>
          </a:lvl8pPr>
          <a:lvl9pPr marL="3657600" algn="r" defTabSz="914400" rtl="1" eaLnBrk="1" latinLnBrk="0" hangingPunct="1">
            <a:defRPr sz="1800" kern="1200">
              <a:solidFill>
                <a:schemeClr val="lt1"/>
              </a:solidFill>
              <a:latin typeface="+mn-lt"/>
              <a:ea typeface="+mn-ea"/>
              <a:cs typeface="+mn-cs"/>
            </a:defRPr>
          </a:lvl9pPr>
        </a:lstStyle>
        <a:p>
          <a:pPr algn="ctr"/>
          <a:endParaRPr lang="he-IL"/>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2</xdr:row>
      <xdr:rowOff>47625</xdr:rowOff>
    </xdr:from>
    <xdr:to>
      <xdr:col>1</xdr:col>
      <xdr:colOff>666750</xdr:colOff>
      <xdr:row>8</xdr:row>
      <xdr:rowOff>76200</xdr:rowOff>
    </xdr:to>
    <mc:AlternateContent xmlns:mc="http://schemas.openxmlformats.org/markup-compatibility/2006" xmlns:a14="http://schemas.microsoft.com/office/drawing/2010/main">
      <mc:Choice Requires="a14">
        <xdr:graphicFrame macro="">
          <xdr:nvGraphicFramePr>
            <xdr:cNvPr id="3" name="שם היחידה בעלת המאגר">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שם היחידה בעלת המאגר"/>
            </a:graphicData>
          </a:graphic>
        </xdr:graphicFrame>
      </mc:Choice>
      <mc:Fallback xmlns="">
        <xdr:sp macro="" textlink="">
          <xdr:nvSpPr>
            <xdr:cNvPr id="0" name=""/>
            <xdr:cNvSpPr>
              <a:spLocks noTextEdit="1"/>
            </xdr:cNvSpPr>
          </xdr:nvSpPr>
          <xdr:spPr>
            <a:xfrm>
              <a:off x="11271398167" y="492125"/>
              <a:ext cx="1826683" cy="129857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1</xdr:col>
      <xdr:colOff>762002</xdr:colOff>
      <xdr:row>2</xdr:row>
      <xdr:rowOff>47625</xdr:rowOff>
    </xdr:from>
    <xdr:to>
      <xdr:col>3</xdr:col>
      <xdr:colOff>582084</xdr:colOff>
      <xdr:row>8</xdr:row>
      <xdr:rowOff>57150</xdr:rowOff>
    </xdr:to>
    <mc:AlternateContent xmlns:mc="http://schemas.openxmlformats.org/markup-compatibility/2006" xmlns:a14="http://schemas.microsoft.com/office/drawing/2010/main">
      <mc:Choice Requires="a14">
        <xdr:graphicFrame macro="">
          <xdr:nvGraphicFramePr>
            <xdr:cNvPr id="4" name="סטטוס הנגשת מאגר ל-Data.gov.il">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microsoft.com/office/drawing/2010/slicer">
              <sle:slicer xmlns:sle="http://schemas.microsoft.com/office/drawing/2010/slicer" name="סטטוס הנגשת מאגר ל-Data.gov.il"/>
            </a:graphicData>
          </a:graphic>
        </xdr:graphicFrame>
      </mc:Choice>
      <mc:Fallback xmlns="">
        <xdr:sp macro="" textlink="">
          <xdr:nvSpPr>
            <xdr:cNvPr id="0" name=""/>
            <xdr:cNvSpPr>
              <a:spLocks noTextEdit="1"/>
            </xdr:cNvSpPr>
          </xdr:nvSpPr>
          <xdr:spPr>
            <a:xfrm>
              <a:off x="11269556666" y="492125"/>
              <a:ext cx="1746249" cy="127952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3</xdr:col>
      <xdr:colOff>675217</xdr:colOff>
      <xdr:row>2</xdr:row>
      <xdr:rowOff>47625</xdr:rowOff>
    </xdr:from>
    <xdr:to>
      <xdr:col>5</xdr:col>
      <xdr:colOff>579967</xdr:colOff>
      <xdr:row>8</xdr:row>
      <xdr:rowOff>28575</xdr:rowOff>
    </xdr:to>
    <mc:AlternateContent xmlns:mc="http://schemas.openxmlformats.org/markup-compatibility/2006" xmlns:a14="http://schemas.microsoft.com/office/drawing/2010/main">
      <mc:Choice Requires="a14">
        <xdr:graphicFrame macro="">
          <xdr:nvGraphicFramePr>
            <xdr:cNvPr id="5" name="שנת הנגשה">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microsoft.com/office/drawing/2010/slicer">
              <sle:slicer xmlns:sle="http://schemas.microsoft.com/office/drawing/2010/slicer" name="שנת הנגשה"/>
            </a:graphicData>
          </a:graphic>
        </xdr:graphicFrame>
      </mc:Choice>
      <mc:Fallback xmlns="">
        <xdr:sp macro="" textlink="">
          <xdr:nvSpPr>
            <xdr:cNvPr id="0" name=""/>
            <xdr:cNvSpPr>
              <a:spLocks noTextEdit="1"/>
            </xdr:cNvSpPr>
          </xdr:nvSpPr>
          <xdr:spPr>
            <a:xfrm>
              <a:off x="11267632616" y="492125"/>
              <a:ext cx="1830917" cy="1250950"/>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twoCellAnchor editAs="oneCell">
    <xdr:from>
      <xdr:col>5</xdr:col>
      <xdr:colOff>647699</xdr:colOff>
      <xdr:row>2</xdr:row>
      <xdr:rowOff>47625</xdr:rowOff>
    </xdr:from>
    <xdr:to>
      <xdr:col>7</xdr:col>
      <xdr:colOff>550333</xdr:colOff>
      <xdr:row>8</xdr:row>
      <xdr:rowOff>12700</xdr:rowOff>
    </xdr:to>
    <mc:AlternateContent xmlns:mc="http://schemas.openxmlformats.org/markup-compatibility/2006" xmlns:a14="http://schemas.microsoft.com/office/drawing/2010/main">
      <mc:Choice Requires="a14">
        <xdr:graphicFrame macro="">
          <xdr:nvGraphicFramePr>
            <xdr:cNvPr id="2" name="רבעון להנגשה">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רבעון להנגשה"/>
            </a:graphicData>
          </a:graphic>
        </xdr:graphicFrame>
      </mc:Choice>
      <mc:Fallback xmlns="">
        <xdr:sp macro="" textlink="">
          <xdr:nvSpPr>
            <xdr:cNvPr id="0" name=""/>
            <xdr:cNvSpPr>
              <a:spLocks noTextEdit="1"/>
            </xdr:cNvSpPr>
          </xdr:nvSpPr>
          <xdr:spPr>
            <a:xfrm>
              <a:off x="11265736084" y="492125"/>
              <a:ext cx="1828800" cy="1235075"/>
            </a:xfrm>
            <a:prstGeom prst="rect">
              <a:avLst/>
            </a:prstGeom>
            <a:solidFill>
              <a:prstClr val="white"/>
            </a:solidFill>
            <a:ln w="1">
              <a:solidFill>
                <a:prstClr val="green"/>
              </a:solidFill>
            </a:ln>
          </xdr:spPr>
          <xdr:txBody>
            <a:bodyPr vertOverflow="clip" horzOverflow="clip"/>
            <a:lstStyle/>
            <a:p>
              <a:r>
                <a:rPr lang="he-IL" sz="1100"/>
                <a:t>צורה זו מייצגת כלי פריסה. כלי פריסה נתמכים ב- Excel 2010 ואילך.
אם הצורה השתנתה בגירסה קודמת של Excel, או אם חוברת העבודה נשמרה ב- Excel 2003 או בגירסה קודמת, אין אפשרות להשתמש בכלי הפריסה.</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יסמין סיאני" refreshedDate="45601.359867708336" missingItemsLimit="0" createdVersion="5" refreshedVersion="6" minRefreshableVersion="3" recordCount="200">
  <cacheSource type="worksheet">
    <worksheetSource ref="C5:AZ205" sheet="רשימת מאגרים"/>
  </cacheSource>
  <cacheFields count="50">
    <cacheField name="#" numFmtId="0">
      <sharedItems containsSemiMixedTypes="0" containsString="0" containsNumber="1" containsInteger="1" minValue="1" maxValue="200"/>
    </cacheField>
    <cacheField name="# מאגר" numFmtId="0">
      <sharedItems/>
    </cacheField>
    <cacheField name="שם המאגר" numFmtId="0">
      <sharedItems containsBlank="1" count="22">
        <s v="אתרי כרייה וחציבה בישראל"/>
        <s v="חברות התייעלות אנרגטית וחברות אסקו"/>
        <s v="מאגר תחנות הדלק "/>
        <s v="רשימת המזגנים המאושרת על ידי המשרד "/>
        <s v="רשימת ספקי הגז המורשים בישראל"/>
        <s v="שכבת GIS-שכבת זכויות נפט"/>
        <s v="שכבת GIS- שכבת מחצבות"/>
        <s v="שכבת  GIS- שכבת מחצבות נטושות "/>
        <s v="שכבת GIS- שכבת קידוחי נפט "/>
        <s v="שכבת GIS- תחנות דלק חירום"/>
        <s v="רשימת מכשירי הקירור המאושרים על ידי המשרד"/>
        <s v="נתוני צריכת דלקים"/>
        <s v="בוחני נצילות אנרגטית ליחידות קירור "/>
        <s v="בוחני נצילות אנרגטית בעירה בדודי קיטור ומחממים"/>
        <s v="בוחני נצילות אנרגטית במתקני שאיבה "/>
        <s v="מאגר מבצעי סקרים לאיתור הפוטינציאל לשימור אנרגיה "/>
        <s v="מאגר פרויקטים נתמכים ע&quot;י המדענית הראשית "/>
        <s v="מחירי הדלק בתחנות הדלק - מחירים היסטוריים ומחיר עכשווי"/>
        <s v="מחירים תיאורטיים של מוצרי דלק שאינם בפיקוח"/>
        <s v="מחירי גז בישול(בשער בית הזיקוק)"/>
        <s v="זכויות נפט"/>
        <m/>
      </sharedItems>
    </cacheField>
    <cacheField name="תיאור המאגר" numFmtId="0">
      <sharedItems containsBlank="1"/>
    </cacheField>
    <cacheField name="שנת הקמת המאגר " numFmtId="0">
      <sharedItems containsDate="1" containsString="0" containsBlank="1" containsMixedTypes="1" minDate="2012-10-22T00:00:00" maxDate="1900-01-05T10:40:04"/>
    </cacheField>
    <cacheField name="שם היחידה בעלת המאגר" numFmtId="0">
      <sharedItems containsBlank="1" count="7">
        <s v="מינהל אוצרות טבע"/>
        <s v="אגף שימור אנרגיה"/>
        <s v="מינהל הדלק"/>
        <s v="אגף תכנון פיסי"/>
        <s v="אגף שימור אנרגיה "/>
        <s v="מדען ראשי"/>
        <m/>
      </sharedItems>
    </cacheField>
    <cacheField name="האם המאגר כבר פורסם לציבור " numFmtId="0">
      <sharedItems containsBlank="1"/>
    </cacheField>
    <cacheField name="קישור URL למאגר" numFmtId="0">
      <sharedItems containsBlank="1"/>
    </cacheField>
    <cacheField name="האם ב-data.gov.il? " numFmtId="0">
      <sharedItems containsBlank="1"/>
    </cacheField>
    <cacheField name="קישור URL לdata.gov.il" numFmtId="0">
      <sharedItems containsBlank="1"/>
    </cacheField>
    <cacheField name="כיצד הציבור הביע עניין עד כה בפרסום המידע " numFmtId="0">
      <sharedItems containsNonDate="0" containsString="0" containsBlank="1"/>
    </cacheField>
    <cacheField name="פירוט לגבי עניין  הציבור במאגר" numFmtId="0">
      <sharedItems containsBlank="1"/>
    </cacheField>
    <cacheField name="מה רמת התועלת שהציבור עשוי להפיק מפרסום המידע לדעתך? " numFmtId="0">
      <sharedItems containsBlank="1"/>
    </cacheField>
    <cacheField name="פירוט תועלת אפשרית לציבור" numFmtId="0">
      <sharedItems containsBlank="1"/>
    </cacheField>
    <cacheField name="סוג האוכלוסייה שהמידע נוגע לו " numFmtId="0">
      <sharedItems containsBlank="1"/>
    </cacheField>
    <cacheField name="במידה וקיימים, מה הם המאגרים המשלימים?" numFmtId="0">
      <sharedItems containsBlank="1"/>
    </cacheField>
    <cacheField name="האם המאגר כולל מידע מזוהה אישי?" numFmtId="0">
      <sharedItems containsBlank="1"/>
    </cacheField>
    <cacheField name="האם לדעתך יש קושי מהותי (לא טכני) להנגיש את המאגר? " numFmtId="0">
      <sharedItems containsBlank="1"/>
    </cacheField>
    <cacheField name="פירוט מהו הקושי להנגשת המאגר?" numFmtId="0">
      <sharedItems containsBlank="1"/>
    </cacheField>
    <cacheField name="מהו סוג בסיס הנתונים בו נשמרים נתוני המאגר? " numFmtId="0">
      <sharedItems containsBlank="1"/>
    </cacheField>
    <cacheField name="אילו מערכות מידע משתמשות בנתוני המאגר?" numFmtId="0">
      <sharedItems containsNonDate="0" containsString="0" containsBlank="1"/>
    </cacheField>
    <cacheField name="תאריך עדכון אחרון" numFmtId="14">
      <sharedItems containsNonDate="0" containsDate="1" containsString="0" containsBlank="1" minDate="2016-10-13T00:00:00" maxDate="2017-06-25T00:00:00"/>
    </cacheField>
    <cacheField name="תדירות עדכון המאגר" numFmtId="0">
      <sharedItems containsBlank="1"/>
    </cacheField>
    <cacheField name="ישויות מידע עיקריות המנוהלות במאגר (טבלאות נתונים עיקריות)" numFmtId="0">
      <sharedItems containsBlank="1"/>
    </cacheField>
    <cacheField name="מספר רשומות במועד האחרון" numFmtId="0">
      <sharedItems containsString="0" containsBlank="1" containsNumber="1" containsInteger="1" minValue="30" maxValue="3637"/>
    </cacheField>
    <cacheField name="מה לדעתך רמת הקושי הטכני להנגיש את המאגר? " numFmtId="0">
      <sharedItems containsBlank="1"/>
    </cacheField>
    <cacheField name="הסבר לרמת הקושי שנבחרה" numFmtId="0">
      <sharedItems containsNonDate="0" containsString="0" containsBlank="1"/>
    </cacheField>
    <cacheField name="סטטוס הנגשת מאגר ל-Data.gov.il" numFmtId="0">
      <sharedItems count="3">
        <s v="בוצע"/>
        <s v="טרם החל"/>
        <s v=""/>
      </sharedItems>
    </cacheField>
    <cacheField name="הסבר רשמי לאי פרסום המאגר" numFmtId="0">
      <sharedItems containsBlank="1"/>
    </cacheField>
    <cacheField name="תעדוף להנגשה" numFmtId="0">
      <sharedItems/>
    </cacheField>
    <cacheField name="הסבר לגבי תעדוף" numFmtId="0">
      <sharedItems containsNonDate="0" containsString="0" containsBlank="1"/>
    </cacheField>
    <cacheField name="מורכבות" numFmtId="0">
      <sharedItems/>
    </cacheField>
    <cacheField name="הסבר לגבי מורכבות" numFmtId="0">
      <sharedItems containsNonDate="0" containsString="0" containsBlank="1"/>
    </cacheField>
    <cacheField name="האם תדרש התממה?" numFmtId="0">
      <sharedItems/>
    </cacheField>
    <cacheField name="האם ידרש טיוב?" numFmtId="0">
      <sharedItems containsNonDate="0" containsString="0" containsBlank="1"/>
    </cacheField>
    <cacheField name="שעות עבודה נדרשות להנגשה" numFmtId="3">
      <sharedItems containsNonDate="0" containsString="0" containsBlank="1"/>
    </cacheField>
    <cacheField name="עלויות נוספות בש&quot;ח" numFmtId="3">
      <sharedItems containsNonDate="0" containsString="0" containsBlank="1"/>
    </cacheField>
    <cacheField name="סך עלויות" numFmtId="3">
      <sharedItems containsMixedTypes="1" containsNumber="1" containsInteger="1" minValue="0" maxValue="0"/>
    </cacheField>
    <cacheField name="הסבר לגבי שעות ועלויות" numFmtId="0">
      <sharedItems containsNonDate="0" containsString="0" containsBlank="1"/>
    </cacheField>
    <cacheField name="תדירות עדכון המאגר ב-data.gov.il" numFmtId="0">
      <sharedItems/>
    </cacheField>
    <cacheField name="האם נדרש תהליך אוטומציה לעדכון?" numFmtId="0">
      <sharedItems containsNonDate="0" containsString="0" containsBlank="1"/>
    </cacheField>
    <cacheField name="מועד מתוכנן לתחילת עבודה על הנגשת המאגר" numFmtId="14">
      <sharedItems containsNonDate="0" containsString="0" containsBlank="1"/>
    </cacheField>
    <cacheField name="מועד מתוכנן להנגשת המאגר" numFmtId="14">
      <sharedItems containsNonDate="0" containsDate="1" containsString="0" containsBlank="1" minDate="2017-12-01T00:00:00" maxDate="2017-12-02T00:00:00" count="2">
        <m/>
        <d v="2017-12-01T00:00:00"/>
      </sharedItems>
    </cacheField>
    <cacheField name="מועד הנגשת המאגר בפועל" numFmtId="14">
      <sharedItems containsNonDate="0" containsString="0" containsBlank="1"/>
    </cacheField>
    <cacheField name="סיכונים אפשריים" numFmtId="0">
      <sharedItems containsNonDate="0" containsString="0" containsBlank="1"/>
    </cacheField>
    <cacheField name="הערות" numFmtId="0">
      <sharedItems containsNonDate="0" containsString="0" containsBlank="1"/>
    </cacheField>
    <cacheField name="סימון לאי פרסום מאגר (שדה של רשות התקשוב)" numFmtId="0">
      <sharedItems containsNonDate="0" containsString="0" containsBlank="1"/>
    </cacheField>
    <cacheField name="קיים שדה" numFmtId="0">
      <sharedItems count="2">
        <s v="כן"/>
        <s v=""/>
      </sharedItems>
    </cacheField>
    <cacheField name="שנת הנגשה" numFmtId="0">
      <sharedItems count="1">
        <s v=""/>
      </sharedItems>
    </cacheField>
    <cacheField name="רבעון להנגשה" numFmtId="0">
      <sharedItems count="1">
        <s v=""/>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00">
  <r>
    <n v="1"/>
    <s v="energy.DB.1"/>
    <x v="0"/>
    <s v="בקובץ מופיעות המחצבות הפעילות בישראל, כלומר, אלו שיש להן רישיון בתוקף מטעם המפקח על המכרות. לכל מחצבה נתונים נלווים על מיקומה (נ.צ.מ), סוג חומר הגלם (המסלע) שנחצב או נכרה בה ושם החברה המפעילה אותה"/>
    <d v="2012-10-22T00:00:00"/>
    <x v="0"/>
    <s v="כן"/>
    <s v="http://energy.gov.il/InformationForPublic/Data/Pages/GxmsMniMinesData.aspx"/>
    <s v="כן"/>
    <s v="https://e.data.gov.il/dataset/kriahaziva"/>
    <m/>
    <m/>
    <s v="גבוהה"/>
    <s v="יזמות, השקעות, שימוש למחקר "/>
    <s v="בעלי עסקים,יזמים ומשקיעים, מדענים וחוקרים"/>
    <s v="לא"/>
    <s v="לא"/>
    <s v="לא קיים קושי להנגיש את המאגר"/>
    <m/>
    <s v="Excel"/>
    <m/>
    <d v="2017-06-24T00:00:00"/>
    <s v="רבעונית"/>
    <s v="מס' מחצבה, שם מחצבה, שם החברה המפעילה, חומר גלם "/>
    <n v="71"/>
    <s v="לא קיים קושי"/>
    <m/>
    <x v="0"/>
    <m/>
    <s v="הונגש"/>
    <m/>
    <s v="הונגש"/>
    <m/>
    <s v=""/>
    <m/>
    <m/>
    <m/>
    <n v="0"/>
    <m/>
    <s v="רבעונית"/>
    <m/>
    <m/>
    <x v="0"/>
    <m/>
    <m/>
    <m/>
    <m/>
    <x v="0"/>
    <x v="0"/>
    <x v="0"/>
  </r>
  <r>
    <n v="2"/>
    <s v="energy.DB.2"/>
    <x v="1"/>
    <s v="משרד האנרגיה בשיתוף משרדים ממשלה אחרים מגבש מאגר מקוון של חברות התייעלות אנרגטית וחברות אסקו שישרת את כלל המשרדים הממשלתיי. "/>
    <m/>
    <x v="1"/>
    <s v="כן"/>
    <s v="http://energy.gov.il/InformationForPublic/Data/Pages/GxmsMniPerformanceContractingData.aspx"/>
    <s v="לא"/>
    <m/>
    <m/>
    <m/>
    <s v="גבוהה"/>
    <s v="חיסכון בארנגיה"/>
    <s v="בעלי עסקים"/>
    <s v="לא"/>
    <s v="כן"/>
    <s v="לא קיים קושי להנגיש את המאגר"/>
    <m/>
    <s v="Excel"/>
    <m/>
    <d v="2017-04-30T00:00:00"/>
    <s v="שבועית"/>
    <s v="שם החברה, חברת אסקו,שנת תחילת בפעילות, כתובת, איש קשר,פרטי התקשרות,לינק לאתר,תחומי התמחות, בעלי יכולת לבצע פרויקטים גדולים, ביטוח אחריות מקצועית, הכשרה למודל מדידה "/>
    <n v="70"/>
    <s v="לא קיים קושי"/>
    <m/>
    <x v="0"/>
    <m/>
    <s v="הונגש"/>
    <m/>
    <s v="הונגש"/>
    <m/>
    <s v="כן"/>
    <m/>
    <m/>
    <m/>
    <n v="0"/>
    <m/>
    <s v="שבועית"/>
    <m/>
    <m/>
    <x v="0"/>
    <m/>
    <m/>
    <m/>
    <m/>
    <x v="0"/>
    <x v="0"/>
    <x v="0"/>
  </r>
  <r>
    <n v="3"/>
    <s v="energy.DB.3"/>
    <x v="2"/>
    <s v="רשימת תחנות הדלק אשר מותר להן למכור דלק "/>
    <m/>
    <x v="2"/>
    <s v="כן"/>
    <s v="http://energy.gov.il/InformationForPublic/Data/Pages/GxmsMniFuelStationsData.aspx"/>
    <s v="כן"/>
    <s v="https://data.gov.il/dataset/fuelstationbynumber"/>
    <m/>
    <m/>
    <s v="גבוהה"/>
    <s v="מאגר לציבור על תחנות דלק מורשות "/>
    <s v="צרכנים,בעלי עסקים"/>
    <s v="לא"/>
    <s v="לא"/>
    <s v="לא קיים קושי להנגיש את המאגר"/>
    <m/>
    <s v="Excel"/>
    <m/>
    <d v="2017-01-17T00:00:00"/>
    <s v="חודשית"/>
    <s v="שם התחנה, מיקום, טלפון, שם הרשות המקומית"/>
    <n v="1175"/>
    <s v="לא קיים קושי"/>
    <m/>
    <x v="0"/>
    <m/>
    <s v="הונגש"/>
    <m/>
    <s v="הונגש"/>
    <m/>
    <s v=""/>
    <m/>
    <m/>
    <m/>
    <n v="0"/>
    <m/>
    <s v="חודשית"/>
    <m/>
    <m/>
    <x v="0"/>
    <m/>
    <m/>
    <m/>
    <m/>
    <x v="0"/>
    <x v="0"/>
    <x v="0"/>
  </r>
  <r>
    <n v="4"/>
    <s v="energy.DB.4"/>
    <x v="3"/>
    <s v="רשימת המזגנים המאושרים לשיווק בארץ לפי דירוג היעילות האנרגטית שלהם. "/>
    <m/>
    <x v="1"/>
    <s v="כן"/>
    <s v="http://energy.gov.il/InformationForPublic/Data/Pages/GxmsMniAClistData.aspx"/>
    <s v="כן"/>
    <s v="https://data.gov.il/dataset/ac-lisf"/>
    <m/>
    <m/>
    <s v="גבוהה"/>
    <s v="ייעול צריכת החשמל "/>
    <s v="בעלי עסקים,יבואנים ויצואנים, יזמים ומשקיעים, צרכנים. "/>
    <s v="לא"/>
    <s v="לא"/>
    <s v="לא קיים קושי להנגיש את המאגר"/>
    <m/>
    <s v="Excel"/>
    <m/>
    <d v="2016-10-13T00:00:00"/>
    <s v="שנתית"/>
    <s v="שם הדגם, שם היצרן,שם יבואן/יצרן, סוג המזגן,צריכת החשמל, תפוקת קור מוצהר, תפוקת חום מוצהר, יעילות קרור מוצהרת, יעילות חימום מוצהרת, דירוג אנרגטי"/>
    <n v="1929"/>
    <s v="לא קיים קושי"/>
    <m/>
    <x v="0"/>
    <m/>
    <s v="הונגש"/>
    <m/>
    <s v="הונגש"/>
    <m/>
    <s v=""/>
    <m/>
    <m/>
    <m/>
    <n v="0"/>
    <m/>
    <s v="שנתית"/>
    <m/>
    <m/>
    <x v="0"/>
    <m/>
    <m/>
    <m/>
    <m/>
    <x v="0"/>
    <x v="0"/>
    <x v="0"/>
  </r>
  <r>
    <n v="5"/>
    <s v="energy.DB.5"/>
    <x v="4"/>
    <s v="בישראל פועלים כ- 38 ספקי גז מורשים אשר קיבלו ממשרד האנרגיה והמים רישיון לשווק גז לצרכנים. לפני התקשרות עם ספק גז, מומלץ לבדוק אם הוא מופיע ברשימה, הכוללת כתובות וטלפונים "/>
    <m/>
    <x v="2"/>
    <s v="כן"/>
    <s v="http://energy.gov.il/InformationForPublic/Data/Pages/GxmsMniGasCompaniesData.aspx"/>
    <s v="כן"/>
    <s v="https://data.gov.il/dataset/gas-supplier"/>
    <m/>
    <m/>
    <s v="גבוהה"/>
    <s v="מידע לציבור לגבי ספקי גז מורשים"/>
    <s v="בעלי עסקים,צרכנים"/>
    <s v="לא"/>
    <s v="לא"/>
    <s v="לא קיים קושי להנגיש את המאגר"/>
    <m/>
    <s v="Excel"/>
    <m/>
    <d v="2017-02-01T00:00:00"/>
    <s v="חודשית"/>
    <s v="שם החברה,ח&quot;פ, מנכ&quot;ל, כתובת, טלפון, פקס, אתר באינטרנט, שיווק במכלי גפ&quot;מ, הערות "/>
    <n v="39"/>
    <s v="לא קיים קושי"/>
    <m/>
    <x v="0"/>
    <m/>
    <s v="הונגש"/>
    <m/>
    <s v="הונגש"/>
    <m/>
    <s v=""/>
    <m/>
    <m/>
    <m/>
    <n v="0"/>
    <m/>
    <s v="חודשית"/>
    <m/>
    <m/>
    <x v="0"/>
    <m/>
    <m/>
    <m/>
    <m/>
    <x v="0"/>
    <x v="0"/>
    <x v="0"/>
  </r>
  <r>
    <n v="6"/>
    <s v="energy.DB.6"/>
    <x v="5"/>
    <s v="שכבה פוליגונלית כלל ארצית של שטחי זכויות נפט"/>
    <m/>
    <x v="3"/>
    <s v="כן"/>
    <s v="http://energy.gov.il/InformationForPublic/Pages/Maps.aspx"/>
    <s v="לא"/>
    <m/>
    <m/>
    <m/>
    <s v="בינונית"/>
    <s v="תועלת כלכלית "/>
    <s v="חברות בעלות ענין, סטודנטים, חוקרים"/>
    <s v="לא"/>
    <s v="לא"/>
    <m/>
    <m/>
    <s v="shp"/>
    <m/>
    <m/>
    <s v="שנתית"/>
    <s v="סוג זכות, שם, תאריך התחלה, תאריך סיום"/>
    <m/>
    <m/>
    <m/>
    <x v="1"/>
    <m/>
    <s v="נמוך"/>
    <m/>
    <s v="נמוך"/>
    <m/>
    <s v=""/>
    <m/>
    <m/>
    <m/>
    <n v="0"/>
    <m/>
    <s v="שנתית"/>
    <m/>
    <m/>
    <x v="0"/>
    <m/>
    <m/>
    <m/>
    <m/>
    <x v="0"/>
    <x v="0"/>
    <x v="0"/>
  </r>
  <r>
    <n v="7"/>
    <s v="energy.DB.7"/>
    <x v="6"/>
    <s v="שכבה נקודתית כלל ארצית של מחצבות פעילות. "/>
    <m/>
    <x v="3"/>
    <s v="כן"/>
    <s v="http://energy.gov.il/InformationForPublic/Pages/Maps.aspx"/>
    <s v="לא"/>
    <m/>
    <m/>
    <m/>
    <s v="בינונית"/>
    <s v="מידע סביבתי, תועלת כלכלית לבעלי ענין"/>
    <s v="כלל הציבור"/>
    <m/>
    <m/>
    <m/>
    <m/>
    <s v="shp"/>
    <m/>
    <m/>
    <m/>
    <s v="מספר מחצבה,שם המחצבה, חברה, מסלע מוצר "/>
    <m/>
    <m/>
    <m/>
    <x v="1"/>
    <s v="פרסום המאגר לציבור צריך לעבור מספר אישורים במשרד "/>
    <s v="נמוך"/>
    <m/>
    <s v="נמוך"/>
    <m/>
    <s v=""/>
    <m/>
    <m/>
    <m/>
    <n v="0"/>
    <m/>
    <s v=""/>
    <m/>
    <m/>
    <x v="0"/>
    <m/>
    <m/>
    <m/>
    <m/>
    <x v="0"/>
    <x v="0"/>
    <x v="0"/>
  </r>
  <r>
    <n v="8"/>
    <s v="energy.DB.8"/>
    <x v="7"/>
    <s v="שכבה נקודתית של אתרי מחצבות נטושות"/>
    <m/>
    <x v="3"/>
    <s v="כן"/>
    <s v="http://energy.gov.il/InformationForPublic/Pages/Maps.aspx"/>
    <s v="לא"/>
    <m/>
    <m/>
    <m/>
    <s v="בינונית"/>
    <s v="מידע סביבתי, תועלת כלכלית לבעלי ענין"/>
    <s v="כלל הציבור"/>
    <m/>
    <m/>
    <m/>
    <m/>
    <s v="shp"/>
    <m/>
    <m/>
    <m/>
    <s v="שם מחצבה, מספר מחצבה, תאור מקום, תאור מורד, שטח, נפח. "/>
    <m/>
    <m/>
    <m/>
    <x v="1"/>
    <s v="פרסום המאגר לציבור צריך לעבור מספר אישורים במשרד "/>
    <s v="נמוך"/>
    <m/>
    <s v="נמוך"/>
    <m/>
    <s v=""/>
    <m/>
    <m/>
    <m/>
    <n v="0"/>
    <m/>
    <s v=""/>
    <m/>
    <m/>
    <x v="0"/>
    <m/>
    <m/>
    <m/>
    <m/>
    <x v="0"/>
    <x v="0"/>
    <x v="0"/>
  </r>
  <r>
    <n v="9"/>
    <s v="energy.DB.9"/>
    <x v="8"/>
    <s v="שכבה נקודתית כלל ארצית של  קידוחי הנפט "/>
    <m/>
    <x v="3"/>
    <s v="כן"/>
    <s v="http://energy.gov.il/InformationForPublic/Pages/Maps.aspx"/>
    <s v="לא"/>
    <m/>
    <m/>
    <m/>
    <s v="בינונית"/>
    <s v="תועלת כלכלית "/>
    <s v="חברות בעלות ענין, סטודנטים, חוקרים, עיתונאים"/>
    <m/>
    <m/>
    <m/>
    <m/>
    <s v="shp"/>
    <m/>
    <m/>
    <m/>
    <s v="שם, חברה, תקופה גאולוגית."/>
    <m/>
    <m/>
    <m/>
    <x v="1"/>
    <m/>
    <s v="נמוך"/>
    <m/>
    <s v="נמוך"/>
    <m/>
    <s v=""/>
    <m/>
    <m/>
    <m/>
    <n v="0"/>
    <m/>
    <s v=""/>
    <m/>
    <m/>
    <x v="0"/>
    <m/>
    <m/>
    <m/>
    <m/>
    <x v="0"/>
    <x v="0"/>
    <x v="0"/>
  </r>
  <r>
    <n v="10"/>
    <s v="energy.DB.10"/>
    <x v="9"/>
    <s v="תחנות דלק המיועדות לספק דלק בשעת חירום"/>
    <n v="2016"/>
    <x v="3"/>
    <s v="לא"/>
    <m/>
    <s v="לא"/>
    <m/>
    <m/>
    <m/>
    <s v="גבוהה"/>
    <s v="בזמן חירום ידע הציבור היכן יש תחנות פתוחות . "/>
    <s v="כלל הציבור"/>
    <s v="לא"/>
    <s v="לא"/>
    <m/>
    <s v="פרסום המאגר לציבור צריך לעבור טיוב נתונים וסבב אישורים במשרד . "/>
    <s v="shp"/>
    <m/>
    <m/>
    <m/>
    <m/>
    <m/>
    <m/>
    <m/>
    <x v="1"/>
    <m/>
    <s v="בינוני"/>
    <m/>
    <s v="נמוך"/>
    <m/>
    <s v=""/>
    <m/>
    <m/>
    <m/>
    <n v="0"/>
    <m/>
    <s v=""/>
    <m/>
    <m/>
    <x v="0"/>
    <m/>
    <m/>
    <m/>
    <m/>
    <x v="0"/>
    <x v="0"/>
    <x v="0"/>
  </r>
  <r>
    <n v="11"/>
    <s v="energy.DB.11"/>
    <x v="10"/>
    <s v="רשימת מקררים מאושרים לשיווק בארץ לפי סדר היעילות האנרגטית שלהם "/>
    <n v="2009"/>
    <x v="1"/>
    <s v="כן"/>
    <s v="http://energy.gov.il/InformationForPublic/Data/Pages/GxmsMniRefrigeratorsData.aspx"/>
    <s v="לא"/>
    <m/>
    <m/>
    <m/>
    <s v="גבוהה"/>
    <s v="חיסכון באנרגיה והתיעלות אנרגתית "/>
    <s v="בעלי עסקים, יבואנים ויצואנים,יזמים ומשקיעים, צרכנים"/>
    <s v="לא"/>
    <s v="לא"/>
    <s v="לא קיים קושי להנגיש את המאגר"/>
    <m/>
    <s v="Excel"/>
    <m/>
    <m/>
    <s v="שנתית"/>
    <s v="סוג, דגם, שם יצרן,שם יבואן, סיווג מכשירי קירור לפי קבוצות, דירוג יעילות אנרגטית.  "/>
    <n v="3637"/>
    <s v="לא קיים קושי"/>
    <m/>
    <x v="1"/>
    <m/>
    <s v="בינוני"/>
    <m/>
    <s v="נמוך"/>
    <m/>
    <s v=""/>
    <m/>
    <m/>
    <m/>
    <n v="0"/>
    <m/>
    <s v="שנתית"/>
    <m/>
    <m/>
    <x v="0"/>
    <m/>
    <m/>
    <m/>
    <m/>
    <x v="0"/>
    <x v="0"/>
    <x v="0"/>
  </r>
  <r>
    <n v="12"/>
    <s v="energy.DB.12"/>
    <x v="11"/>
    <s v="דוח צריכת מוצרי דלק מציג מדי חודש את ריכוז סך אספקות מוצרי הדלק בישראל (כולל רש&quot;פ). - "/>
    <n v="2007"/>
    <x v="2"/>
    <s v="כן"/>
    <s v="http://energy.gov.il/Subjects/Fuel/Pages/GxmsMniFuelConsumption.aspx"/>
    <s v="לא"/>
    <m/>
    <m/>
    <m/>
    <s v="גבוהה מאוד"/>
    <s v="נותן הבנה ומשמעויות של צריכת דלקים במשק, עיסקיות, מחקר וזיהוי מגמות. "/>
    <s v="כל הצרכנים, גורמים במשק הדלק"/>
    <s v="לא"/>
    <s v="לא"/>
    <m/>
    <m/>
    <s v="Excel"/>
    <m/>
    <m/>
    <s v="חודשית"/>
    <s v="יעלה קובץ אחד של השנים הקודמות, קובץ שני עכשווי שיתעדכן ברמה חודשית "/>
    <m/>
    <m/>
    <m/>
    <x v="1"/>
    <m/>
    <s v="גבוה"/>
    <m/>
    <s v="נמוך"/>
    <m/>
    <s v=""/>
    <m/>
    <m/>
    <m/>
    <n v="0"/>
    <m/>
    <s v="חודשית"/>
    <m/>
    <m/>
    <x v="0"/>
    <m/>
    <m/>
    <m/>
    <m/>
    <x v="0"/>
    <x v="0"/>
    <x v="0"/>
  </r>
  <r>
    <n v="13"/>
    <s v="energy.DB.13"/>
    <x v="12"/>
    <s v="במאגר נכללים בעלי מקצוע בתחום התייעלות אנרגטית המאושרים על ידי המשרד"/>
    <m/>
    <x v="4"/>
    <s v="כן"/>
    <s v="http://energy.gov.il/Subjects/EnergyConservation/ECexpert/Pages/GxmsMniECRegistration.aspx"/>
    <s v="לא"/>
    <m/>
    <m/>
    <m/>
    <s v="גבוהה"/>
    <s v="ע&quot;פ התקנות מתוקף חוק מקורות אנרגיה על צרכנים מסך צריכה מסוים לבצע בדיקות נצילות וסקרים בתדירות המוגדרת בתקנות. ע&quot;מ לסייע בביצוע בדיקות אלו משרד האנרגיה מעמיד לרשות הציבור את רשימות בעלי המקצוע. "/>
    <s v="צרכני אנרגיה משמעותיים במגזר הציבורי- מסחרי- תעשייתי "/>
    <s v="לא"/>
    <s v="כן"/>
    <s v="לא קיים קושי להנגיש את המאגר"/>
    <m/>
    <s v="Excel"/>
    <m/>
    <d v="2017-04-30T00:00:00"/>
    <s v="רבעונית"/>
    <s v="שם פרטי, שם משפחה, מספפר טלפון, ישוב, דואר אלקטרוני. "/>
    <n v="30"/>
    <s v="לא קיים קושי"/>
    <m/>
    <x v="1"/>
    <m/>
    <s v="בינוני"/>
    <m/>
    <s v="נמוך"/>
    <m/>
    <s v="כן"/>
    <m/>
    <m/>
    <m/>
    <n v="0"/>
    <m/>
    <s v="רבעונית"/>
    <m/>
    <m/>
    <x v="0"/>
    <m/>
    <m/>
    <m/>
    <m/>
    <x v="0"/>
    <x v="0"/>
    <x v="0"/>
  </r>
  <r>
    <n v="14"/>
    <s v="energy.DB.14"/>
    <x v="13"/>
    <s v="במאגר נכללים בעלי מקצוע בתחום התייעלות אנרגטית המאושרים על ידי המשרד"/>
    <m/>
    <x v="1"/>
    <s v="כן"/>
    <s v="http://energy.gov.il/Subjects/EnergyConservation/ECexpert/Pages/GxmsMniECRegistration.aspx"/>
    <s v="לא"/>
    <m/>
    <m/>
    <m/>
    <s v="גבוהה"/>
    <s v="ע&quot;פ התקנות מתוקף חוק מקורות אנרגיה על צרכנים מסך צריכה מסוים לבצע נצילות וסקרים בתדירות המוגדרת בתקנות. ע&quot;מ לסייע בביצוע בדיקות אלו משרד האנרגיה מעמיד לרשות הציבור את רשימות בעלי המקצוע. "/>
    <s v="צרכני אנרגיה משמעותיים במגזר הציבורי- מסחרי- תעשייתי "/>
    <m/>
    <s v="כן"/>
    <m/>
    <m/>
    <s v="Excel"/>
    <m/>
    <d v="2017-01-05T00:00:00"/>
    <s v="רבעונית"/>
    <s v="שם פרטי, שם משפחה, מספפר טלפון, ישוב, דואר אלקטרוני. "/>
    <n v="30"/>
    <s v="לא קיים קושי"/>
    <m/>
    <x v="1"/>
    <m/>
    <s v="בינוני"/>
    <m/>
    <s v="נמוך"/>
    <m/>
    <s v="כן"/>
    <m/>
    <m/>
    <m/>
    <n v="0"/>
    <m/>
    <s v="רבעונית"/>
    <m/>
    <m/>
    <x v="0"/>
    <m/>
    <m/>
    <m/>
    <m/>
    <x v="0"/>
    <x v="0"/>
    <x v="0"/>
  </r>
  <r>
    <n v="15"/>
    <s v="energy.DB.15"/>
    <x v="14"/>
    <s v="במאגר נכללים בעלי מקצוע בתחום התייעלות אנרגטית המאושרים על ידי המשרד"/>
    <m/>
    <x v="1"/>
    <s v="כן"/>
    <s v="http://energy.gov.il/Subjects/EnergyConservation/ECexpert/Pages/GxmsMniECRegistration.aspx"/>
    <s v="לא"/>
    <m/>
    <m/>
    <m/>
    <s v="גבוהה"/>
    <s v="ע&quot;פ התקנות מתוקף חוק מקורות אנרגיה על צרכנים מסך צריכה מסוים לבצע נצילות וסקרים בתדירות המוגדרת בתקנות. ע&quot;מ לסייע בביצוע בדיקות אלו משרד האנרגיה מעמיד לרשות הציבור את רשימות בעלי המקצוע. "/>
    <s v="צרכני אנרגיה משמעותיים במגזר הציבורי- מסחרי- תעשייתי "/>
    <s v="לא"/>
    <s v="כן"/>
    <m/>
    <m/>
    <m/>
    <m/>
    <m/>
    <m/>
    <m/>
    <m/>
    <m/>
    <m/>
    <x v="1"/>
    <m/>
    <s v="בינוני"/>
    <m/>
    <s v="נמוך"/>
    <m/>
    <s v="כן"/>
    <m/>
    <m/>
    <m/>
    <n v="0"/>
    <m/>
    <s v=""/>
    <m/>
    <m/>
    <x v="0"/>
    <m/>
    <m/>
    <m/>
    <m/>
    <x v="0"/>
    <x v="0"/>
    <x v="0"/>
  </r>
  <r>
    <n v="16"/>
    <s v="energy.DB.16"/>
    <x v="15"/>
    <s v="במאגר נכללים בעלי מקצוע בתחום התייעלות אנרגטית המאושרים על ידי המשרד"/>
    <m/>
    <x v="1"/>
    <s v="כן"/>
    <s v="http://energy.gov.il/Subjects/EnergyConservation/ECexpert/Pages/GxmsMniECRegistration.aspx"/>
    <s v="לא"/>
    <m/>
    <m/>
    <m/>
    <s v="גבוהה"/>
    <s v="ע&quot;פ התקנות מתוקף חוק מקורות אנרגיה על צרכנים מסך צריכה מסוים לבצע נצילות וסקרים בתדירות המוגדרת בתקנות. ע&quot;מ לסייע בביצוע בדיקות אלו משרד האנרגיה מעמיד לרשות הציבור את רשימות בעלי המקצוע. "/>
    <s v="צרכני אנרגיה משמעותיים במגזר הציבורי- מסחרי- תעשייתי "/>
    <s v="לא"/>
    <s v="כן"/>
    <m/>
    <m/>
    <m/>
    <m/>
    <m/>
    <m/>
    <m/>
    <m/>
    <m/>
    <m/>
    <x v="1"/>
    <m/>
    <s v="בינוני"/>
    <m/>
    <s v="נמוך"/>
    <m/>
    <s v="כן"/>
    <m/>
    <m/>
    <m/>
    <n v="0"/>
    <m/>
    <s v=""/>
    <m/>
    <m/>
    <x v="0"/>
    <m/>
    <m/>
    <m/>
    <m/>
    <x v="0"/>
    <x v="0"/>
    <x v="0"/>
  </r>
  <r>
    <n v="17"/>
    <s v="energy.DB.17"/>
    <x v="16"/>
    <s v="רשימת פרויקטים מקולות קוראים אקדמיה, הזנק וחלוץ אשר נתמכים ע&quot;י יחידת המדענית הראשית "/>
    <n v="2014"/>
    <x v="5"/>
    <s v="לא"/>
    <m/>
    <s v="לא"/>
    <m/>
    <m/>
    <m/>
    <s v="גבוהה"/>
    <s v="שימוש בהתאם למגוון צרכים "/>
    <s v="כל בעלי הענין בתחום המו'פ, בתחומי אנרגיה מים ומדעי האדמה והים "/>
    <s v="לא"/>
    <s v="כן"/>
    <m/>
    <s v="פרסום המאגר לציבור צריך לעבור מספר אישורים במשרד "/>
    <s v="Excel"/>
    <m/>
    <m/>
    <s v="שנתית"/>
    <s v="שם החברה, תחומי פעילות, אודות,תקופת הפרויקט, היקף תמיכת המשרד, טלפון. "/>
    <n v="500"/>
    <s v="לא קיים קושי"/>
    <m/>
    <x v="1"/>
    <m/>
    <s v="בינוני"/>
    <m/>
    <s v="נמוך"/>
    <m/>
    <s v="כן"/>
    <m/>
    <m/>
    <m/>
    <n v="0"/>
    <m/>
    <s v="שנתית"/>
    <m/>
    <m/>
    <x v="1"/>
    <m/>
    <m/>
    <m/>
    <m/>
    <x v="0"/>
    <x v="0"/>
    <x v="0"/>
  </r>
  <r>
    <n v="18"/>
    <s v="energy.DB.18"/>
    <x v="17"/>
    <s v="היסטוריית מחירים בתחנות הדלק "/>
    <m/>
    <x v="2"/>
    <s v="כן"/>
    <s v="http://energy.gov.il/Subjects/Fuel/Pages/GxmsMniPricesatStation.aspx"/>
    <s v="לא"/>
    <m/>
    <m/>
    <m/>
    <s v="גבוהה"/>
    <s v="שימוש בהתאם למגוון צרכים "/>
    <s v="צרכנים"/>
    <s v="לא"/>
    <s v="לא"/>
    <m/>
    <m/>
    <s v="Excel"/>
    <m/>
    <m/>
    <s v="חודשית"/>
    <s v="תאריך, בנזין 95 אוקטן, תוספת בעד שירות מלא"/>
    <m/>
    <s v="לא קיים קושי"/>
    <m/>
    <x v="1"/>
    <m/>
    <s v="בינוני"/>
    <m/>
    <s v="נמוך"/>
    <m/>
    <s v=""/>
    <m/>
    <m/>
    <m/>
    <n v="0"/>
    <m/>
    <s v="חודשית"/>
    <m/>
    <m/>
    <x v="0"/>
    <m/>
    <m/>
    <m/>
    <m/>
    <x v="0"/>
    <x v="0"/>
    <x v="0"/>
  </r>
  <r>
    <n v="19"/>
    <s v="energy.DB.19"/>
    <x v="18"/>
    <s v="מאגר מחירים לא מפוקחים של התזקיקים המיוצרים בבתי הזיקוק.  "/>
    <m/>
    <x v="2"/>
    <s v="כן"/>
    <s v="http://energy.gov.il/Subjects/Fuel/Pages/GxmsMniTheoreticPrices.aspx"/>
    <s v="לא"/>
    <m/>
    <m/>
    <m/>
    <s v="בינונית"/>
    <s v="מחירים תיאורטיים משמשים לצרכי מידע בלבד. "/>
    <s v="צרכנים"/>
    <s v="לא"/>
    <s v="לא"/>
    <m/>
    <m/>
    <s v="Excel"/>
    <m/>
    <m/>
    <s v="חודשית"/>
    <m/>
    <m/>
    <s v="לא קיים קושי"/>
    <m/>
    <x v="1"/>
    <m/>
    <s v="נמוך"/>
    <m/>
    <s v="נמוך"/>
    <m/>
    <s v=""/>
    <m/>
    <m/>
    <m/>
    <n v="0"/>
    <m/>
    <s v="חודשית"/>
    <m/>
    <m/>
    <x v="0"/>
    <m/>
    <m/>
    <m/>
    <m/>
    <x v="0"/>
    <x v="0"/>
    <x v="0"/>
  </r>
  <r>
    <n v="20"/>
    <s v="energy.DB.20"/>
    <x v="19"/>
    <s v="מאגר מחירי גז בישול בפתח בית הזיקוק ואינו כולל הוצאות שיש לחברות הגז לאחר היציאה מבית הזיקוק."/>
    <m/>
    <x v="2"/>
    <s v="כן"/>
    <s v="http://energy.gov.il/Subjects/Fuel/Pages/GxmsMniLPGImportPrices.aspx"/>
    <s v="לא"/>
    <m/>
    <m/>
    <m/>
    <s v="גבוהה"/>
    <s v="מידע עסקי לקבלת מגמות בשוק"/>
    <s v="ספקי גז, אנשי מקצוע"/>
    <s v="לא"/>
    <s v="לא"/>
    <m/>
    <m/>
    <s v="Excel"/>
    <m/>
    <m/>
    <s v="חודשית"/>
    <s v="תאריך, שח לטון"/>
    <m/>
    <s v="לא קיים קושי"/>
    <m/>
    <x v="1"/>
    <m/>
    <s v="בינוני"/>
    <m/>
    <s v="נמוך"/>
    <m/>
    <s v=""/>
    <m/>
    <m/>
    <m/>
    <n v="0"/>
    <m/>
    <s v="חודשית"/>
    <m/>
    <m/>
    <x v="0"/>
    <m/>
    <m/>
    <m/>
    <m/>
    <x v="0"/>
    <x v="0"/>
    <x v="0"/>
  </r>
  <r>
    <n v="21"/>
    <s v="energy.DB.21"/>
    <x v="20"/>
    <s v="רשימת זכויות נפט עדכנית, החברות המחזיקות בהן ותוקפן"/>
    <m/>
    <x v="0"/>
    <s v="לא"/>
    <m/>
    <s v="לא"/>
    <m/>
    <m/>
    <s v="מופיע באתר כמפה "/>
    <s v="גבוהה"/>
    <s v="מידע לציבור וליזמים לגבי המחזיקים בזכויות נפט "/>
    <s v="כלל הציבור "/>
    <m/>
    <s v="לא"/>
    <m/>
    <s v="פרסום המאגר לציבור צריך לעבור מספר אישורים במשרד "/>
    <s v="Excel"/>
    <m/>
    <m/>
    <s v="חודשית"/>
    <s v="שם הזכות, תוקף, מי מחזיק "/>
    <m/>
    <s v="לא קיים קושי"/>
    <m/>
    <x v="1"/>
    <m/>
    <s v="בינוני"/>
    <m/>
    <s v="נמוך"/>
    <m/>
    <s v=""/>
    <m/>
    <m/>
    <m/>
    <n v="0"/>
    <m/>
    <s v="חודשית"/>
    <m/>
    <m/>
    <x v="0"/>
    <m/>
    <m/>
    <m/>
    <m/>
    <x v="0"/>
    <x v="0"/>
    <x v="0"/>
  </r>
  <r>
    <n v="22"/>
    <s v=""/>
    <x v="21"/>
    <m/>
    <m/>
    <x v="6"/>
    <m/>
    <m/>
    <m/>
    <m/>
    <m/>
    <m/>
    <m/>
    <m/>
    <m/>
    <m/>
    <m/>
    <m/>
    <m/>
    <m/>
    <m/>
    <m/>
    <m/>
    <m/>
    <m/>
    <m/>
    <m/>
    <x v="2"/>
    <m/>
    <s v=""/>
    <m/>
    <s v=""/>
    <m/>
    <s v=""/>
    <m/>
    <m/>
    <m/>
    <s v=""/>
    <m/>
    <s v=""/>
    <m/>
    <m/>
    <x v="0"/>
    <m/>
    <m/>
    <m/>
    <m/>
    <x v="1"/>
    <x v="0"/>
    <x v="0"/>
  </r>
  <r>
    <n v="23"/>
    <s v=""/>
    <x v="21"/>
    <m/>
    <m/>
    <x v="6"/>
    <m/>
    <m/>
    <m/>
    <m/>
    <m/>
    <m/>
    <m/>
    <m/>
    <m/>
    <m/>
    <m/>
    <m/>
    <m/>
    <m/>
    <m/>
    <m/>
    <m/>
    <m/>
    <m/>
    <m/>
    <m/>
    <x v="2"/>
    <m/>
    <s v=""/>
    <m/>
    <s v=""/>
    <m/>
    <s v=""/>
    <m/>
    <m/>
    <m/>
    <s v=""/>
    <m/>
    <s v=""/>
    <m/>
    <m/>
    <x v="0"/>
    <m/>
    <m/>
    <m/>
    <m/>
    <x v="1"/>
    <x v="0"/>
    <x v="0"/>
  </r>
  <r>
    <n v="24"/>
    <s v=""/>
    <x v="21"/>
    <m/>
    <m/>
    <x v="6"/>
    <m/>
    <m/>
    <m/>
    <m/>
    <m/>
    <m/>
    <m/>
    <m/>
    <m/>
    <m/>
    <m/>
    <m/>
    <m/>
    <m/>
    <m/>
    <m/>
    <m/>
    <m/>
    <m/>
    <m/>
    <m/>
    <x v="2"/>
    <m/>
    <s v=""/>
    <m/>
    <s v=""/>
    <m/>
    <s v=""/>
    <m/>
    <m/>
    <m/>
    <s v=""/>
    <m/>
    <s v=""/>
    <m/>
    <m/>
    <x v="0"/>
    <m/>
    <m/>
    <m/>
    <m/>
    <x v="1"/>
    <x v="0"/>
    <x v="0"/>
  </r>
  <r>
    <n v="25"/>
    <s v=""/>
    <x v="21"/>
    <m/>
    <m/>
    <x v="6"/>
    <m/>
    <m/>
    <m/>
    <m/>
    <m/>
    <m/>
    <m/>
    <m/>
    <m/>
    <m/>
    <m/>
    <m/>
    <m/>
    <m/>
    <m/>
    <m/>
    <m/>
    <m/>
    <m/>
    <m/>
    <m/>
    <x v="2"/>
    <m/>
    <s v=""/>
    <m/>
    <s v=""/>
    <m/>
    <s v=""/>
    <m/>
    <m/>
    <m/>
    <s v=""/>
    <m/>
    <s v=""/>
    <m/>
    <m/>
    <x v="0"/>
    <m/>
    <m/>
    <m/>
    <m/>
    <x v="1"/>
    <x v="0"/>
    <x v="0"/>
  </r>
  <r>
    <n v="26"/>
    <s v=""/>
    <x v="21"/>
    <m/>
    <m/>
    <x v="6"/>
    <m/>
    <m/>
    <m/>
    <m/>
    <m/>
    <m/>
    <m/>
    <m/>
    <m/>
    <m/>
    <m/>
    <m/>
    <m/>
    <m/>
    <m/>
    <m/>
    <m/>
    <m/>
    <m/>
    <m/>
    <m/>
    <x v="2"/>
    <m/>
    <s v=""/>
    <m/>
    <s v=""/>
    <m/>
    <s v=""/>
    <m/>
    <m/>
    <m/>
    <s v=""/>
    <m/>
    <s v=""/>
    <m/>
    <m/>
    <x v="0"/>
    <m/>
    <m/>
    <m/>
    <m/>
    <x v="1"/>
    <x v="0"/>
    <x v="0"/>
  </r>
  <r>
    <n v="27"/>
    <s v=""/>
    <x v="21"/>
    <m/>
    <m/>
    <x v="6"/>
    <m/>
    <m/>
    <m/>
    <m/>
    <m/>
    <m/>
    <m/>
    <m/>
    <m/>
    <m/>
    <m/>
    <m/>
    <m/>
    <m/>
    <m/>
    <m/>
    <m/>
    <m/>
    <m/>
    <m/>
    <m/>
    <x v="2"/>
    <m/>
    <s v=""/>
    <m/>
    <s v=""/>
    <m/>
    <s v=""/>
    <m/>
    <m/>
    <m/>
    <s v=""/>
    <m/>
    <s v=""/>
    <m/>
    <m/>
    <x v="0"/>
    <m/>
    <m/>
    <m/>
    <m/>
    <x v="1"/>
    <x v="0"/>
    <x v="0"/>
  </r>
  <r>
    <n v="28"/>
    <s v=""/>
    <x v="21"/>
    <m/>
    <m/>
    <x v="6"/>
    <m/>
    <m/>
    <m/>
    <m/>
    <m/>
    <m/>
    <m/>
    <m/>
    <m/>
    <m/>
    <m/>
    <m/>
    <m/>
    <m/>
    <m/>
    <m/>
    <m/>
    <m/>
    <m/>
    <m/>
    <m/>
    <x v="2"/>
    <m/>
    <s v=""/>
    <m/>
    <s v=""/>
    <m/>
    <s v=""/>
    <m/>
    <m/>
    <m/>
    <s v=""/>
    <m/>
    <s v=""/>
    <m/>
    <m/>
    <x v="0"/>
    <m/>
    <m/>
    <m/>
    <m/>
    <x v="1"/>
    <x v="0"/>
    <x v="0"/>
  </r>
  <r>
    <n v="29"/>
    <s v=""/>
    <x v="21"/>
    <m/>
    <m/>
    <x v="6"/>
    <m/>
    <m/>
    <m/>
    <m/>
    <m/>
    <m/>
    <m/>
    <m/>
    <m/>
    <m/>
    <m/>
    <m/>
    <m/>
    <m/>
    <m/>
    <m/>
    <m/>
    <m/>
    <m/>
    <m/>
    <m/>
    <x v="2"/>
    <m/>
    <s v=""/>
    <m/>
    <s v=""/>
    <m/>
    <s v=""/>
    <m/>
    <m/>
    <m/>
    <s v=""/>
    <m/>
    <s v=""/>
    <m/>
    <m/>
    <x v="0"/>
    <m/>
    <m/>
    <m/>
    <m/>
    <x v="1"/>
    <x v="0"/>
    <x v="0"/>
  </r>
  <r>
    <n v="30"/>
    <s v=""/>
    <x v="21"/>
    <m/>
    <m/>
    <x v="6"/>
    <m/>
    <m/>
    <m/>
    <m/>
    <m/>
    <m/>
    <m/>
    <m/>
    <m/>
    <m/>
    <m/>
    <m/>
    <m/>
    <m/>
    <m/>
    <m/>
    <m/>
    <m/>
    <m/>
    <m/>
    <m/>
    <x v="2"/>
    <m/>
    <s v=""/>
    <m/>
    <s v=""/>
    <m/>
    <s v=""/>
    <m/>
    <m/>
    <m/>
    <s v=""/>
    <m/>
    <s v=""/>
    <m/>
    <m/>
    <x v="0"/>
    <m/>
    <m/>
    <m/>
    <m/>
    <x v="1"/>
    <x v="0"/>
    <x v="0"/>
  </r>
  <r>
    <n v="31"/>
    <s v=""/>
    <x v="21"/>
    <m/>
    <m/>
    <x v="6"/>
    <m/>
    <m/>
    <m/>
    <m/>
    <m/>
    <m/>
    <m/>
    <m/>
    <m/>
    <m/>
    <m/>
    <m/>
    <m/>
    <m/>
    <m/>
    <m/>
    <m/>
    <m/>
    <m/>
    <m/>
    <m/>
    <x v="2"/>
    <m/>
    <s v=""/>
    <m/>
    <s v=""/>
    <m/>
    <s v=""/>
    <m/>
    <m/>
    <m/>
    <s v=""/>
    <m/>
    <s v=""/>
    <m/>
    <m/>
    <x v="0"/>
    <m/>
    <m/>
    <m/>
    <m/>
    <x v="1"/>
    <x v="0"/>
    <x v="0"/>
  </r>
  <r>
    <n v="32"/>
    <s v=""/>
    <x v="21"/>
    <m/>
    <m/>
    <x v="6"/>
    <m/>
    <m/>
    <m/>
    <m/>
    <m/>
    <m/>
    <m/>
    <m/>
    <m/>
    <m/>
    <m/>
    <m/>
    <m/>
    <m/>
    <m/>
    <m/>
    <m/>
    <m/>
    <m/>
    <m/>
    <m/>
    <x v="2"/>
    <m/>
    <s v=""/>
    <m/>
    <s v=""/>
    <m/>
    <s v=""/>
    <m/>
    <m/>
    <m/>
    <s v=""/>
    <m/>
    <s v=""/>
    <m/>
    <m/>
    <x v="0"/>
    <m/>
    <m/>
    <m/>
    <m/>
    <x v="1"/>
    <x v="0"/>
    <x v="0"/>
  </r>
  <r>
    <n v="33"/>
    <s v=""/>
    <x v="21"/>
    <m/>
    <m/>
    <x v="6"/>
    <m/>
    <m/>
    <m/>
    <m/>
    <m/>
    <m/>
    <m/>
    <m/>
    <m/>
    <m/>
    <m/>
    <m/>
    <m/>
    <m/>
    <m/>
    <m/>
    <m/>
    <m/>
    <m/>
    <m/>
    <m/>
    <x v="2"/>
    <m/>
    <s v=""/>
    <m/>
    <s v=""/>
    <m/>
    <s v=""/>
    <m/>
    <m/>
    <m/>
    <s v=""/>
    <m/>
    <s v=""/>
    <m/>
    <m/>
    <x v="0"/>
    <m/>
    <m/>
    <m/>
    <m/>
    <x v="1"/>
    <x v="0"/>
    <x v="0"/>
  </r>
  <r>
    <n v="34"/>
    <s v=""/>
    <x v="21"/>
    <m/>
    <m/>
    <x v="6"/>
    <m/>
    <m/>
    <m/>
    <m/>
    <m/>
    <m/>
    <m/>
    <m/>
    <m/>
    <m/>
    <m/>
    <m/>
    <m/>
    <m/>
    <m/>
    <m/>
    <m/>
    <m/>
    <m/>
    <m/>
    <m/>
    <x v="2"/>
    <m/>
    <s v=""/>
    <m/>
    <s v=""/>
    <m/>
    <s v=""/>
    <m/>
    <m/>
    <m/>
    <s v=""/>
    <m/>
    <s v=""/>
    <m/>
    <m/>
    <x v="0"/>
    <m/>
    <m/>
    <m/>
    <m/>
    <x v="1"/>
    <x v="0"/>
    <x v="0"/>
  </r>
  <r>
    <n v="35"/>
    <s v=""/>
    <x v="21"/>
    <m/>
    <m/>
    <x v="6"/>
    <m/>
    <m/>
    <m/>
    <m/>
    <m/>
    <m/>
    <m/>
    <m/>
    <m/>
    <m/>
    <m/>
    <m/>
    <m/>
    <m/>
    <m/>
    <m/>
    <m/>
    <m/>
    <m/>
    <m/>
    <m/>
    <x v="2"/>
    <m/>
    <s v=""/>
    <m/>
    <s v=""/>
    <m/>
    <s v=""/>
    <m/>
    <m/>
    <m/>
    <s v=""/>
    <m/>
    <s v=""/>
    <m/>
    <m/>
    <x v="0"/>
    <m/>
    <m/>
    <m/>
    <m/>
    <x v="1"/>
    <x v="0"/>
    <x v="0"/>
  </r>
  <r>
    <n v="36"/>
    <s v=""/>
    <x v="21"/>
    <m/>
    <m/>
    <x v="6"/>
    <m/>
    <m/>
    <m/>
    <m/>
    <m/>
    <m/>
    <m/>
    <m/>
    <m/>
    <m/>
    <m/>
    <m/>
    <m/>
    <m/>
    <m/>
    <m/>
    <m/>
    <m/>
    <m/>
    <m/>
    <m/>
    <x v="2"/>
    <m/>
    <s v=""/>
    <m/>
    <s v=""/>
    <m/>
    <s v=""/>
    <m/>
    <m/>
    <m/>
    <s v=""/>
    <m/>
    <s v=""/>
    <m/>
    <m/>
    <x v="0"/>
    <m/>
    <m/>
    <m/>
    <m/>
    <x v="1"/>
    <x v="0"/>
    <x v="0"/>
  </r>
  <r>
    <n v="37"/>
    <s v=""/>
    <x v="21"/>
    <m/>
    <m/>
    <x v="6"/>
    <m/>
    <m/>
    <m/>
    <m/>
    <m/>
    <m/>
    <m/>
    <m/>
    <m/>
    <m/>
    <m/>
    <m/>
    <m/>
    <m/>
    <m/>
    <m/>
    <m/>
    <m/>
    <m/>
    <m/>
    <m/>
    <x v="2"/>
    <m/>
    <s v=""/>
    <m/>
    <s v=""/>
    <m/>
    <s v=""/>
    <m/>
    <m/>
    <m/>
    <s v=""/>
    <m/>
    <s v=""/>
    <m/>
    <m/>
    <x v="0"/>
    <m/>
    <m/>
    <m/>
    <m/>
    <x v="1"/>
    <x v="0"/>
    <x v="0"/>
  </r>
  <r>
    <n v="38"/>
    <s v=""/>
    <x v="21"/>
    <m/>
    <m/>
    <x v="6"/>
    <m/>
    <m/>
    <m/>
    <m/>
    <m/>
    <m/>
    <m/>
    <m/>
    <m/>
    <m/>
    <m/>
    <m/>
    <m/>
    <m/>
    <m/>
    <m/>
    <m/>
    <m/>
    <m/>
    <m/>
    <m/>
    <x v="2"/>
    <m/>
    <s v=""/>
    <m/>
    <s v=""/>
    <m/>
    <s v=""/>
    <m/>
    <m/>
    <m/>
    <s v=""/>
    <m/>
    <s v=""/>
    <m/>
    <m/>
    <x v="0"/>
    <m/>
    <m/>
    <m/>
    <m/>
    <x v="1"/>
    <x v="0"/>
    <x v="0"/>
  </r>
  <r>
    <n v="39"/>
    <s v=""/>
    <x v="21"/>
    <m/>
    <m/>
    <x v="6"/>
    <m/>
    <m/>
    <m/>
    <m/>
    <m/>
    <m/>
    <m/>
    <m/>
    <m/>
    <m/>
    <m/>
    <m/>
    <m/>
    <m/>
    <m/>
    <m/>
    <m/>
    <m/>
    <m/>
    <m/>
    <m/>
    <x v="2"/>
    <m/>
    <s v=""/>
    <m/>
    <s v=""/>
    <m/>
    <s v=""/>
    <m/>
    <m/>
    <m/>
    <s v=""/>
    <m/>
    <s v=""/>
    <m/>
    <m/>
    <x v="0"/>
    <m/>
    <m/>
    <m/>
    <m/>
    <x v="1"/>
    <x v="0"/>
    <x v="0"/>
  </r>
  <r>
    <n v="40"/>
    <s v=""/>
    <x v="21"/>
    <m/>
    <m/>
    <x v="6"/>
    <m/>
    <m/>
    <m/>
    <m/>
    <m/>
    <m/>
    <m/>
    <m/>
    <m/>
    <m/>
    <m/>
    <m/>
    <m/>
    <m/>
    <m/>
    <m/>
    <m/>
    <m/>
    <m/>
    <m/>
    <m/>
    <x v="2"/>
    <m/>
    <s v=""/>
    <m/>
    <s v=""/>
    <m/>
    <s v=""/>
    <m/>
    <m/>
    <m/>
    <s v=""/>
    <m/>
    <s v=""/>
    <m/>
    <m/>
    <x v="0"/>
    <m/>
    <m/>
    <m/>
    <m/>
    <x v="1"/>
    <x v="0"/>
    <x v="0"/>
  </r>
  <r>
    <n v="41"/>
    <s v=""/>
    <x v="21"/>
    <m/>
    <m/>
    <x v="6"/>
    <m/>
    <m/>
    <m/>
    <m/>
    <m/>
    <m/>
    <m/>
    <m/>
    <m/>
    <m/>
    <m/>
    <m/>
    <m/>
    <m/>
    <m/>
    <m/>
    <m/>
    <m/>
    <m/>
    <m/>
    <m/>
    <x v="2"/>
    <m/>
    <s v=""/>
    <m/>
    <s v=""/>
    <m/>
    <s v=""/>
    <m/>
    <m/>
    <m/>
    <s v=""/>
    <m/>
    <s v=""/>
    <m/>
    <m/>
    <x v="0"/>
    <m/>
    <m/>
    <m/>
    <m/>
    <x v="1"/>
    <x v="0"/>
    <x v="0"/>
  </r>
  <r>
    <n v="42"/>
    <s v=""/>
    <x v="21"/>
    <m/>
    <m/>
    <x v="6"/>
    <m/>
    <m/>
    <m/>
    <m/>
    <m/>
    <m/>
    <m/>
    <m/>
    <m/>
    <m/>
    <m/>
    <m/>
    <m/>
    <m/>
    <m/>
    <m/>
    <m/>
    <m/>
    <m/>
    <m/>
    <m/>
    <x v="2"/>
    <m/>
    <s v=""/>
    <m/>
    <s v=""/>
    <m/>
    <s v=""/>
    <m/>
    <m/>
    <m/>
    <s v=""/>
    <m/>
    <s v=""/>
    <m/>
    <m/>
    <x v="0"/>
    <m/>
    <m/>
    <m/>
    <m/>
    <x v="1"/>
    <x v="0"/>
    <x v="0"/>
  </r>
  <r>
    <n v="43"/>
    <s v=""/>
    <x v="21"/>
    <m/>
    <m/>
    <x v="6"/>
    <m/>
    <m/>
    <m/>
    <m/>
    <m/>
    <m/>
    <m/>
    <m/>
    <m/>
    <m/>
    <m/>
    <m/>
    <m/>
    <m/>
    <m/>
    <m/>
    <m/>
    <m/>
    <m/>
    <m/>
    <m/>
    <x v="2"/>
    <m/>
    <s v=""/>
    <m/>
    <s v=""/>
    <m/>
    <s v=""/>
    <m/>
    <m/>
    <m/>
    <s v=""/>
    <m/>
    <s v=""/>
    <m/>
    <m/>
    <x v="0"/>
    <m/>
    <m/>
    <m/>
    <m/>
    <x v="1"/>
    <x v="0"/>
    <x v="0"/>
  </r>
  <r>
    <n v="44"/>
    <s v=""/>
    <x v="21"/>
    <m/>
    <m/>
    <x v="6"/>
    <m/>
    <m/>
    <m/>
    <m/>
    <m/>
    <m/>
    <m/>
    <m/>
    <m/>
    <m/>
    <m/>
    <m/>
    <m/>
    <m/>
    <m/>
    <m/>
    <m/>
    <m/>
    <m/>
    <m/>
    <m/>
    <x v="2"/>
    <m/>
    <s v=""/>
    <m/>
    <s v=""/>
    <m/>
    <s v=""/>
    <m/>
    <m/>
    <m/>
    <s v=""/>
    <m/>
    <s v=""/>
    <m/>
    <m/>
    <x v="0"/>
    <m/>
    <m/>
    <m/>
    <m/>
    <x v="1"/>
    <x v="0"/>
    <x v="0"/>
  </r>
  <r>
    <n v="45"/>
    <s v=""/>
    <x v="21"/>
    <m/>
    <m/>
    <x v="6"/>
    <m/>
    <m/>
    <m/>
    <m/>
    <m/>
    <m/>
    <m/>
    <m/>
    <m/>
    <m/>
    <m/>
    <m/>
    <m/>
    <m/>
    <m/>
    <m/>
    <m/>
    <m/>
    <m/>
    <m/>
    <m/>
    <x v="2"/>
    <m/>
    <s v=""/>
    <m/>
    <s v=""/>
    <m/>
    <s v=""/>
    <m/>
    <m/>
    <m/>
    <s v=""/>
    <m/>
    <s v=""/>
    <m/>
    <m/>
    <x v="0"/>
    <m/>
    <m/>
    <m/>
    <m/>
    <x v="1"/>
    <x v="0"/>
    <x v="0"/>
  </r>
  <r>
    <n v="46"/>
    <s v=""/>
    <x v="21"/>
    <m/>
    <m/>
    <x v="6"/>
    <m/>
    <m/>
    <m/>
    <m/>
    <m/>
    <m/>
    <m/>
    <m/>
    <m/>
    <m/>
    <m/>
    <m/>
    <m/>
    <m/>
    <m/>
    <m/>
    <m/>
    <m/>
    <m/>
    <m/>
    <m/>
    <x v="2"/>
    <m/>
    <s v=""/>
    <m/>
    <s v=""/>
    <m/>
    <s v=""/>
    <m/>
    <m/>
    <m/>
    <s v=""/>
    <m/>
    <s v=""/>
    <m/>
    <m/>
    <x v="0"/>
    <m/>
    <m/>
    <m/>
    <m/>
    <x v="1"/>
    <x v="0"/>
    <x v="0"/>
  </r>
  <r>
    <n v="47"/>
    <s v=""/>
    <x v="21"/>
    <m/>
    <m/>
    <x v="6"/>
    <m/>
    <m/>
    <m/>
    <m/>
    <m/>
    <m/>
    <m/>
    <m/>
    <m/>
    <m/>
    <m/>
    <m/>
    <m/>
    <m/>
    <m/>
    <m/>
    <m/>
    <m/>
    <m/>
    <m/>
    <m/>
    <x v="2"/>
    <m/>
    <s v=""/>
    <m/>
    <s v=""/>
    <m/>
    <s v=""/>
    <m/>
    <m/>
    <m/>
    <s v=""/>
    <m/>
    <s v=""/>
    <m/>
    <m/>
    <x v="0"/>
    <m/>
    <m/>
    <m/>
    <m/>
    <x v="1"/>
    <x v="0"/>
    <x v="0"/>
  </r>
  <r>
    <n v="48"/>
    <s v=""/>
    <x v="21"/>
    <m/>
    <m/>
    <x v="6"/>
    <m/>
    <m/>
    <m/>
    <m/>
    <m/>
    <m/>
    <m/>
    <m/>
    <m/>
    <m/>
    <m/>
    <m/>
    <m/>
    <m/>
    <m/>
    <m/>
    <m/>
    <m/>
    <m/>
    <m/>
    <m/>
    <x v="2"/>
    <m/>
    <s v=""/>
    <m/>
    <s v=""/>
    <m/>
    <s v=""/>
    <m/>
    <m/>
    <m/>
    <s v=""/>
    <m/>
    <s v=""/>
    <m/>
    <m/>
    <x v="0"/>
    <m/>
    <m/>
    <m/>
    <m/>
    <x v="1"/>
    <x v="0"/>
    <x v="0"/>
  </r>
  <r>
    <n v="49"/>
    <s v=""/>
    <x v="21"/>
    <m/>
    <m/>
    <x v="6"/>
    <m/>
    <m/>
    <m/>
    <m/>
    <m/>
    <m/>
    <m/>
    <m/>
    <m/>
    <m/>
    <m/>
    <m/>
    <m/>
    <m/>
    <m/>
    <m/>
    <m/>
    <m/>
    <m/>
    <m/>
    <m/>
    <x v="2"/>
    <m/>
    <s v=""/>
    <m/>
    <s v=""/>
    <m/>
    <s v=""/>
    <m/>
    <m/>
    <m/>
    <s v=""/>
    <m/>
    <s v=""/>
    <m/>
    <m/>
    <x v="0"/>
    <m/>
    <m/>
    <m/>
    <m/>
    <x v="1"/>
    <x v="0"/>
    <x v="0"/>
  </r>
  <r>
    <n v="50"/>
    <s v=""/>
    <x v="21"/>
    <m/>
    <m/>
    <x v="6"/>
    <m/>
    <m/>
    <m/>
    <m/>
    <m/>
    <m/>
    <m/>
    <m/>
    <m/>
    <m/>
    <m/>
    <m/>
    <m/>
    <m/>
    <m/>
    <m/>
    <m/>
    <m/>
    <m/>
    <m/>
    <m/>
    <x v="2"/>
    <m/>
    <s v=""/>
    <m/>
    <s v=""/>
    <m/>
    <s v=""/>
    <m/>
    <m/>
    <m/>
    <s v=""/>
    <m/>
    <s v=""/>
    <m/>
    <m/>
    <x v="0"/>
    <m/>
    <m/>
    <m/>
    <m/>
    <x v="1"/>
    <x v="0"/>
    <x v="0"/>
  </r>
  <r>
    <n v="51"/>
    <s v=""/>
    <x v="21"/>
    <m/>
    <m/>
    <x v="6"/>
    <m/>
    <m/>
    <m/>
    <m/>
    <m/>
    <m/>
    <m/>
    <m/>
    <m/>
    <m/>
    <m/>
    <m/>
    <m/>
    <m/>
    <m/>
    <m/>
    <m/>
    <m/>
    <m/>
    <m/>
    <m/>
    <x v="2"/>
    <m/>
    <s v=""/>
    <m/>
    <s v=""/>
    <m/>
    <s v=""/>
    <m/>
    <m/>
    <m/>
    <s v=""/>
    <m/>
    <s v=""/>
    <m/>
    <m/>
    <x v="0"/>
    <m/>
    <m/>
    <m/>
    <m/>
    <x v="1"/>
    <x v="0"/>
    <x v="0"/>
  </r>
  <r>
    <n v="52"/>
    <s v=""/>
    <x v="21"/>
    <m/>
    <m/>
    <x v="6"/>
    <m/>
    <m/>
    <m/>
    <m/>
    <m/>
    <m/>
    <m/>
    <m/>
    <m/>
    <m/>
    <m/>
    <m/>
    <m/>
    <m/>
    <m/>
    <m/>
    <m/>
    <m/>
    <m/>
    <m/>
    <m/>
    <x v="2"/>
    <m/>
    <s v=""/>
    <m/>
    <s v=""/>
    <m/>
    <s v=""/>
    <m/>
    <m/>
    <m/>
    <s v=""/>
    <m/>
    <s v=""/>
    <m/>
    <m/>
    <x v="0"/>
    <m/>
    <m/>
    <m/>
    <m/>
    <x v="1"/>
    <x v="0"/>
    <x v="0"/>
  </r>
  <r>
    <n v="53"/>
    <s v=""/>
    <x v="21"/>
    <m/>
    <m/>
    <x v="6"/>
    <m/>
    <m/>
    <m/>
    <m/>
    <m/>
    <m/>
    <m/>
    <m/>
    <m/>
    <m/>
    <m/>
    <m/>
    <m/>
    <m/>
    <m/>
    <m/>
    <m/>
    <m/>
    <m/>
    <m/>
    <m/>
    <x v="2"/>
    <m/>
    <s v=""/>
    <m/>
    <s v=""/>
    <m/>
    <s v=""/>
    <m/>
    <m/>
    <m/>
    <s v=""/>
    <m/>
    <s v=""/>
    <m/>
    <m/>
    <x v="0"/>
    <m/>
    <m/>
    <m/>
    <m/>
    <x v="1"/>
    <x v="0"/>
    <x v="0"/>
  </r>
  <r>
    <n v="54"/>
    <s v=""/>
    <x v="21"/>
    <m/>
    <m/>
    <x v="6"/>
    <m/>
    <m/>
    <m/>
    <m/>
    <m/>
    <m/>
    <m/>
    <m/>
    <m/>
    <m/>
    <m/>
    <m/>
    <m/>
    <m/>
    <m/>
    <m/>
    <m/>
    <m/>
    <m/>
    <m/>
    <m/>
    <x v="2"/>
    <m/>
    <s v=""/>
    <m/>
    <s v=""/>
    <m/>
    <s v=""/>
    <m/>
    <m/>
    <m/>
    <s v=""/>
    <m/>
    <s v=""/>
    <m/>
    <m/>
    <x v="0"/>
    <m/>
    <m/>
    <m/>
    <m/>
    <x v="1"/>
    <x v="0"/>
    <x v="0"/>
  </r>
  <r>
    <n v="55"/>
    <s v=""/>
    <x v="21"/>
    <m/>
    <m/>
    <x v="6"/>
    <m/>
    <m/>
    <m/>
    <m/>
    <m/>
    <m/>
    <m/>
    <m/>
    <m/>
    <m/>
    <m/>
    <m/>
    <m/>
    <m/>
    <m/>
    <m/>
    <m/>
    <m/>
    <m/>
    <m/>
    <m/>
    <x v="2"/>
    <m/>
    <s v=""/>
    <m/>
    <s v=""/>
    <m/>
    <s v=""/>
    <m/>
    <m/>
    <m/>
    <s v=""/>
    <m/>
    <s v=""/>
    <m/>
    <m/>
    <x v="0"/>
    <m/>
    <m/>
    <m/>
    <m/>
    <x v="1"/>
    <x v="0"/>
    <x v="0"/>
  </r>
  <r>
    <n v="56"/>
    <s v=""/>
    <x v="21"/>
    <m/>
    <m/>
    <x v="6"/>
    <m/>
    <m/>
    <m/>
    <m/>
    <m/>
    <m/>
    <m/>
    <m/>
    <m/>
    <m/>
    <m/>
    <m/>
    <m/>
    <m/>
    <m/>
    <m/>
    <m/>
    <m/>
    <m/>
    <m/>
    <m/>
    <x v="2"/>
    <m/>
    <s v=""/>
    <m/>
    <s v=""/>
    <m/>
    <s v=""/>
    <m/>
    <m/>
    <m/>
    <s v=""/>
    <m/>
    <s v=""/>
    <m/>
    <m/>
    <x v="0"/>
    <m/>
    <m/>
    <m/>
    <m/>
    <x v="1"/>
    <x v="0"/>
    <x v="0"/>
  </r>
  <r>
    <n v="57"/>
    <s v=""/>
    <x v="21"/>
    <m/>
    <m/>
    <x v="6"/>
    <m/>
    <m/>
    <m/>
    <m/>
    <m/>
    <m/>
    <m/>
    <m/>
    <m/>
    <m/>
    <m/>
    <m/>
    <m/>
    <m/>
    <m/>
    <m/>
    <m/>
    <m/>
    <m/>
    <m/>
    <m/>
    <x v="2"/>
    <m/>
    <s v=""/>
    <m/>
    <s v=""/>
    <m/>
    <s v=""/>
    <m/>
    <m/>
    <m/>
    <s v=""/>
    <m/>
    <s v=""/>
    <m/>
    <m/>
    <x v="0"/>
    <m/>
    <m/>
    <m/>
    <m/>
    <x v="1"/>
    <x v="0"/>
    <x v="0"/>
  </r>
  <r>
    <n v="58"/>
    <s v=""/>
    <x v="21"/>
    <m/>
    <m/>
    <x v="6"/>
    <m/>
    <m/>
    <m/>
    <m/>
    <m/>
    <m/>
    <m/>
    <m/>
    <m/>
    <m/>
    <m/>
    <m/>
    <m/>
    <m/>
    <m/>
    <m/>
    <m/>
    <m/>
    <m/>
    <m/>
    <m/>
    <x v="2"/>
    <m/>
    <s v=""/>
    <m/>
    <s v=""/>
    <m/>
    <s v=""/>
    <m/>
    <m/>
    <m/>
    <s v=""/>
    <m/>
    <s v=""/>
    <m/>
    <m/>
    <x v="0"/>
    <m/>
    <m/>
    <m/>
    <m/>
    <x v="1"/>
    <x v="0"/>
    <x v="0"/>
  </r>
  <r>
    <n v="59"/>
    <s v=""/>
    <x v="21"/>
    <m/>
    <m/>
    <x v="6"/>
    <m/>
    <m/>
    <m/>
    <m/>
    <m/>
    <m/>
    <m/>
    <m/>
    <m/>
    <m/>
    <m/>
    <m/>
    <m/>
    <m/>
    <m/>
    <m/>
    <m/>
    <m/>
    <m/>
    <m/>
    <m/>
    <x v="2"/>
    <m/>
    <s v=""/>
    <m/>
    <s v=""/>
    <m/>
    <s v=""/>
    <m/>
    <m/>
    <m/>
    <s v=""/>
    <m/>
    <s v=""/>
    <m/>
    <m/>
    <x v="0"/>
    <m/>
    <m/>
    <m/>
    <m/>
    <x v="1"/>
    <x v="0"/>
    <x v="0"/>
  </r>
  <r>
    <n v="60"/>
    <s v=""/>
    <x v="21"/>
    <m/>
    <m/>
    <x v="6"/>
    <m/>
    <m/>
    <m/>
    <m/>
    <m/>
    <m/>
    <m/>
    <m/>
    <m/>
    <m/>
    <m/>
    <m/>
    <m/>
    <m/>
    <m/>
    <m/>
    <m/>
    <m/>
    <m/>
    <m/>
    <m/>
    <x v="2"/>
    <m/>
    <s v=""/>
    <m/>
    <s v=""/>
    <m/>
    <s v=""/>
    <m/>
    <m/>
    <m/>
    <s v=""/>
    <m/>
    <s v=""/>
    <m/>
    <m/>
    <x v="0"/>
    <m/>
    <m/>
    <m/>
    <m/>
    <x v="1"/>
    <x v="0"/>
    <x v="0"/>
  </r>
  <r>
    <n v="61"/>
    <s v=""/>
    <x v="21"/>
    <m/>
    <m/>
    <x v="6"/>
    <m/>
    <m/>
    <m/>
    <m/>
    <m/>
    <m/>
    <m/>
    <m/>
    <m/>
    <m/>
    <m/>
    <m/>
    <m/>
    <m/>
    <m/>
    <m/>
    <m/>
    <m/>
    <m/>
    <m/>
    <m/>
    <x v="2"/>
    <m/>
    <s v=""/>
    <m/>
    <s v=""/>
    <m/>
    <s v=""/>
    <m/>
    <m/>
    <m/>
    <s v=""/>
    <m/>
    <s v=""/>
    <m/>
    <m/>
    <x v="0"/>
    <m/>
    <m/>
    <m/>
    <m/>
    <x v="1"/>
    <x v="0"/>
    <x v="0"/>
  </r>
  <r>
    <n v="62"/>
    <s v=""/>
    <x v="21"/>
    <m/>
    <m/>
    <x v="6"/>
    <m/>
    <m/>
    <m/>
    <m/>
    <m/>
    <m/>
    <m/>
    <m/>
    <m/>
    <m/>
    <m/>
    <m/>
    <m/>
    <m/>
    <m/>
    <m/>
    <m/>
    <m/>
    <m/>
    <m/>
    <m/>
    <x v="2"/>
    <m/>
    <s v=""/>
    <m/>
    <s v=""/>
    <m/>
    <s v=""/>
    <m/>
    <m/>
    <m/>
    <s v=""/>
    <m/>
    <s v=""/>
    <m/>
    <m/>
    <x v="0"/>
    <m/>
    <m/>
    <m/>
    <m/>
    <x v="1"/>
    <x v="0"/>
    <x v="0"/>
  </r>
  <r>
    <n v="63"/>
    <s v=""/>
    <x v="21"/>
    <m/>
    <m/>
    <x v="6"/>
    <m/>
    <m/>
    <m/>
    <m/>
    <m/>
    <m/>
    <m/>
    <m/>
    <m/>
    <m/>
    <m/>
    <m/>
    <m/>
    <m/>
    <m/>
    <m/>
    <m/>
    <m/>
    <m/>
    <m/>
    <m/>
    <x v="2"/>
    <m/>
    <s v=""/>
    <m/>
    <s v=""/>
    <m/>
    <s v=""/>
    <m/>
    <m/>
    <m/>
    <s v=""/>
    <m/>
    <s v=""/>
    <m/>
    <m/>
    <x v="0"/>
    <m/>
    <m/>
    <m/>
    <m/>
    <x v="1"/>
    <x v="0"/>
    <x v="0"/>
  </r>
  <r>
    <n v="64"/>
    <s v=""/>
    <x v="21"/>
    <m/>
    <m/>
    <x v="6"/>
    <m/>
    <m/>
    <m/>
    <m/>
    <m/>
    <m/>
    <m/>
    <m/>
    <m/>
    <m/>
    <m/>
    <m/>
    <m/>
    <m/>
    <m/>
    <m/>
    <m/>
    <m/>
    <m/>
    <m/>
    <m/>
    <x v="2"/>
    <m/>
    <s v=""/>
    <m/>
    <s v=""/>
    <m/>
    <s v=""/>
    <m/>
    <m/>
    <m/>
    <s v=""/>
    <m/>
    <s v=""/>
    <m/>
    <m/>
    <x v="0"/>
    <m/>
    <m/>
    <m/>
    <m/>
    <x v="1"/>
    <x v="0"/>
    <x v="0"/>
  </r>
  <r>
    <n v="65"/>
    <s v=""/>
    <x v="21"/>
    <m/>
    <m/>
    <x v="6"/>
    <m/>
    <m/>
    <m/>
    <m/>
    <m/>
    <m/>
    <m/>
    <m/>
    <m/>
    <m/>
    <m/>
    <m/>
    <m/>
    <m/>
    <m/>
    <m/>
    <m/>
    <m/>
    <m/>
    <m/>
    <m/>
    <x v="2"/>
    <m/>
    <s v=""/>
    <m/>
    <s v=""/>
    <m/>
    <s v=""/>
    <m/>
    <m/>
    <m/>
    <s v=""/>
    <m/>
    <s v=""/>
    <m/>
    <m/>
    <x v="0"/>
    <m/>
    <m/>
    <m/>
    <m/>
    <x v="1"/>
    <x v="0"/>
    <x v="0"/>
  </r>
  <r>
    <n v="66"/>
    <s v=""/>
    <x v="21"/>
    <m/>
    <m/>
    <x v="6"/>
    <m/>
    <m/>
    <m/>
    <m/>
    <m/>
    <m/>
    <m/>
    <m/>
    <m/>
    <m/>
    <m/>
    <m/>
    <m/>
    <m/>
    <m/>
    <m/>
    <m/>
    <m/>
    <m/>
    <m/>
    <m/>
    <x v="2"/>
    <m/>
    <s v=""/>
    <m/>
    <s v=""/>
    <m/>
    <s v=""/>
    <m/>
    <m/>
    <m/>
    <s v=""/>
    <m/>
    <s v=""/>
    <m/>
    <m/>
    <x v="0"/>
    <m/>
    <m/>
    <m/>
    <m/>
    <x v="1"/>
    <x v="0"/>
    <x v="0"/>
  </r>
  <r>
    <n v="67"/>
    <s v=""/>
    <x v="21"/>
    <m/>
    <m/>
    <x v="6"/>
    <m/>
    <m/>
    <m/>
    <m/>
    <m/>
    <m/>
    <m/>
    <m/>
    <m/>
    <m/>
    <m/>
    <m/>
    <m/>
    <m/>
    <m/>
    <m/>
    <m/>
    <m/>
    <m/>
    <m/>
    <m/>
    <x v="2"/>
    <m/>
    <s v=""/>
    <m/>
    <s v=""/>
    <m/>
    <s v=""/>
    <m/>
    <m/>
    <m/>
    <s v=""/>
    <m/>
    <s v=""/>
    <m/>
    <m/>
    <x v="0"/>
    <m/>
    <m/>
    <m/>
    <m/>
    <x v="1"/>
    <x v="0"/>
    <x v="0"/>
  </r>
  <r>
    <n v="68"/>
    <s v=""/>
    <x v="21"/>
    <m/>
    <m/>
    <x v="6"/>
    <m/>
    <m/>
    <m/>
    <m/>
    <m/>
    <m/>
    <m/>
    <m/>
    <m/>
    <m/>
    <m/>
    <m/>
    <m/>
    <m/>
    <m/>
    <m/>
    <m/>
    <m/>
    <m/>
    <m/>
    <m/>
    <x v="2"/>
    <m/>
    <s v=""/>
    <m/>
    <s v=""/>
    <m/>
    <s v=""/>
    <m/>
    <m/>
    <m/>
    <s v=""/>
    <m/>
    <s v=""/>
    <m/>
    <m/>
    <x v="0"/>
    <m/>
    <m/>
    <m/>
    <m/>
    <x v="1"/>
    <x v="0"/>
    <x v="0"/>
  </r>
  <r>
    <n v="69"/>
    <s v=""/>
    <x v="21"/>
    <m/>
    <m/>
    <x v="6"/>
    <m/>
    <m/>
    <m/>
    <m/>
    <m/>
    <m/>
    <m/>
    <m/>
    <m/>
    <m/>
    <m/>
    <m/>
    <m/>
    <m/>
    <m/>
    <m/>
    <m/>
    <m/>
    <m/>
    <m/>
    <m/>
    <x v="2"/>
    <m/>
    <s v=""/>
    <m/>
    <s v=""/>
    <m/>
    <s v=""/>
    <m/>
    <m/>
    <m/>
    <s v=""/>
    <m/>
    <s v=""/>
    <m/>
    <m/>
    <x v="0"/>
    <m/>
    <m/>
    <m/>
    <m/>
    <x v="1"/>
    <x v="0"/>
    <x v="0"/>
  </r>
  <r>
    <n v="70"/>
    <s v=""/>
    <x v="21"/>
    <m/>
    <m/>
    <x v="6"/>
    <m/>
    <m/>
    <m/>
    <m/>
    <m/>
    <m/>
    <m/>
    <m/>
    <m/>
    <m/>
    <m/>
    <m/>
    <m/>
    <m/>
    <m/>
    <m/>
    <m/>
    <m/>
    <m/>
    <m/>
    <m/>
    <x v="2"/>
    <m/>
    <s v=""/>
    <m/>
    <s v=""/>
    <m/>
    <s v=""/>
    <m/>
    <m/>
    <m/>
    <s v=""/>
    <m/>
    <s v=""/>
    <m/>
    <m/>
    <x v="0"/>
    <m/>
    <m/>
    <m/>
    <m/>
    <x v="1"/>
    <x v="0"/>
    <x v="0"/>
  </r>
  <r>
    <n v="71"/>
    <s v=""/>
    <x v="21"/>
    <m/>
    <m/>
    <x v="6"/>
    <m/>
    <m/>
    <m/>
    <m/>
    <m/>
    <m/>
    <m/>
    <m/>
    <m/>
    <m/>
    <m/>
    <m/>
    <m/>
    <m/>
    <m/>
    <m/>
    <m/>
    <m/>
    <m/>
    <m/>
    <m/>
    <x v="2"/>
    <m/>
    <s v=""/>
    <m/>
    <s v=""/>
    <m/>
    <s v=""/>
    <m/>
    <m/>
    <m/>
    <s v=""/>
    <m/>
    <s v=""/>
    <m/>
    <m/>
    <x v="0"/>
    <m/>
    <m/>
    <m/>
    <m/>
    <x v="1"/>
    <x v="0"/>
    <x v="0"/>
  </r>
  <r>
    <n v="72"/>
    <s v=""/>
    <x v="21"/>
    <m/>
    <m/>
    <x v="6"/>
    <m/>
    <m/>
    <m/>
    <m/>
    <m/>
    <m/>
    <m/>
    <m/>
    <m/>
    <m/>
    <m/>
    <m/>
    <m/>
    <m/>
    <m/>
    <m/>
    <m/>
    <m/>
    <m/>
    <m/>
    <m/>
    <x v="2"/>
    <m/>
    <s v=""/>
    <m/>
    <s v=""/>
    <m/>
    <s v=""/>
    <m/>
    <m/>
    <m/>
    <s v=""/>
    <m/>
    <s v=""/>
    <m/>
    <m/>
    <x v="0"/>
    <m/>
    <m/>
    <m/>
    <m/>
    <x v="1"/>
    <x v="0"/>
    <x v="0"/>
  </r>
  <r>
    <n v="73"/>
    <s v=""/>
    <x v="21"/>
    <m/>
    <m/>
    <x v="6"/>
    <m/>
    <m/>
    <m/>
    <m/>
    <m/>
    <m/>
    <m/>
    <m/>
    <m/>
    <m/>
    <m/>
    <m/>
    <m/>
    <m/>
    <m/>
    <m/>
    <m/>
    <m/>
    <m/>
    <m/>
    <m/>
    <x v="2"/>
    <m/>
    <s v=""/>
    <m/>
    <s v=""/>
    <m/>
    <s v=""/>
    <m/>
    <m/>
    <m/>
    <s v=""/>
    <m/>
    <s v=""/>
    <m/>
    <m/>
    <x v="0"/>
    <m/>
    <m/>
    <m/>
    <m/>
    <x v="1"/>
    <x v="0"/>
    <x v="0"/>
  </r>
  <r>
    <n v="74"/>
    <s v=""/>
    <x v="21"/>
    <m/>
    <m/>
    <x v="6"/>
    <m/>
    <m/>
    <m/>
    <m/>
    <m/>
    <m/>
    <m/>
    <m/>
    <m/>
    <m/>
    <m/>
    <m/>
    <m/>
    <m/>
    <m/>
    <m/>
    <m/>
    <m/>
    <m/>
    <m/>
    <m/>
    <x v="2"/>
    <m/>
    <s v=""/>
    <m/>
    <s v=""/>
    <m/>
    <s v=""/>
    <m/>
    <m/>
    <m/>
    <s v=""/>
    <m/>
    <s v=""/>
    <m/>
    <m/>
    <x v="0"/>
    <m/>
    <m/>
    <m/>
    <m/>
    <x v="1"/>
    <x v="0"/>
    <x v="0"/>
  </r>
  <r>
    <n v="75"/>
    <s v=""/>
    <x v="21"/>
    <m/>
    <m/>
    <x v="6"/>
    <m/>
    <m/>
    <m/>
    <m/>
    <m/>
    <m/>
    <m/>
    <m/>
    <m/>
    <m/>
    <m/>
    <m/>
    <m/>
    <m/>
    <m/>
    <m/>
    <m/>
    <m/>
    <m/>
    <m/>
    <m/>
    <x v="2"/>
    <m/>
    <s v=""/>
    <m/>
    <s v=""/>
    <m/>
    <s v=""/>
    <m/>
    <m/>
    <m/>
    <s v=""/>
    <m/>
    <s v=""/>
    <m/>
    <m/>
    <x v="0"/>
    <m/>
    <m/>
    <m/>
    <m/>
    <x v="1"/>
    <x v="0"/>
    <x v="0"/>
  </r>
  <r>
    <n v="76"/>
    <s v=""/>
    <x v="21"/>
    <m/>
    <m/>
    <x v="6"/>
    <m/>
    <m/>
    <m/>
    <m/>
    <m/>
    <m/>
    <m/>
    <m/>
    <m/>
    <m/>
    <m/>
    <m/>
    <m/>
    <m/>
    <m/>
    <m/>
    <m/>
    <m/>
    <m/>
    <m/>
    <m/>
    <x v="2"/>
    <m/>
    <s v=""/>
    <m/>
    <s v=""/>
    <m/>
    <s v=""/>
    <m/>
    <m/>
    <m/>
    <s v=""/>
    <m/>
    <s v=""/>
    <m/>
    <m/>
    <x v="0"/>
    <m/>
    <m/>
    <m/>
    <m/>
    <x v="1"/>
    <x v="0"/>
    <x v="0"/>
  </r>
  <r>
    <n v="77"/>
    <s v=""/>
    <x v="21"/>
    <m/>
    <m/>
    <x v="6"/>
    <m/>
    <m/>
    <m/>
    <m/>
    <m/>
    <m/>
    <m/>
    <m/>
    <m/>
    <m/>
    <m/>
    <m/>
    <m/>
    <m/>
    <m/>
    <m/>
    <m/>
    <m/>
    <m/>
    <m/>
    <m/>
    <x v="2"/>
    <m/>
    <s v=""/>
    <m/>
    <s v=""/>
    <m/>
    <s v=""/>
    <m/>
    <m/>
    <m/>
    <s v=""/>
    <m/>
    <s v=""/>
    <m/>
    <m/>
    <x v="0"/>
    <m/>
    <m/>
    <m/>
    <m/>
    <x v="1"/>
    <x v="0"/>
    <x v="0"/>
  </r>
  <r>
    <n v="78"/>
    <s v=""/>
    <x v="21"/>
    <m/>
    <m/>
    <x v="6"/>
    <m/>
    <m/>
    <m/>
    <m/>
    <m/>
    <m/>
    <m/>
    <m/>
    <m/>
    <m/>
    <m/>
    <m/>
    <m/>
    <m/>
    <m/>
    <m/>
    <m/>
    <m/>
    <m/>
    <m/>
    <m/>
    <x v="2"/>
    <m/>
    <s v=""/>
    <m/>
    <s v=""/>
    <m/>
    <s v=""/>
    <m/>
    <m/>
    <m/>
    <s v=""/>
    <m/>
    <s v=""/>
    <m/>
    <m/>
    <x v="0"/>
    <m/>
    <m/>
    <m/>
    <m/>
    <x v="1"/>
    <x v="0"/>
    <x v="0"/>
  </r>
  <r>
    <n v="79"/>
    <s v=""/>
    <x v="21"/>
    <m/>
    <m/>
    <x v="6"/>
    <m/>
    <m/>
    <m/>
    <m/>
    <m/>
    <m/>
    <m/>
    <m/>
    <m/>
    <m/>
    <m/>
    <m/>
    <m/>
    <m/>
    <m/>
    <m/>
    <m/>
    <m/>
    <m/>
    <m/>
    <m/>
    <x v="2"/>
    <m/>
    <s v=""/>
    <m/>
    <s v=""/>
    <m/>
    <s v=""/>
    <m/>
    <m/>
    <m/>
    <s v=""/>
    <m/>
    <s v=""/>
    <m/>
    <m/>
    <x v="0"/>
    <m/>
    <m/>
    <m/>
    <m/>
    <x v="1"/>
    <x v="0"/>
    <x v="0"/>
  </r>
  <r>
    <n v="80"/>
    <s v=""/>
    <x v="21"/>
    <m/>
    <m/>
    <x v="6"/>
    <m/>
    <m/>
    <m/>
    <m/>
    <m/>
    <m/>
    <m/>
    <m/>
    <m/>
    <m/>
    <m/>
    <m/>
    <m/>
    <m/>
    <m/>
    <m/>
    <m/>
    <m/>
    <m/>
    <m/>
    <m/>
    <x v="2"/>
    <m/>
    <s v=""/>
    <m/>
    <s v=""/>
    <m/>
    <s v=""/>
    <m/>
    <m/>
    <m/>
    <s v=""/>
    <m/>
    <s v=""/>
    <m/>
    <m/>
    <x v="0"/>
    <m/>
    <m/>
    <m/>
    <m/>
    <x v="1"/>
    <x v="0"/>
    <x v="0"/>
  </r>
  <r>
    <n v="81"/>
    <s v=""/>
    <x v="21"/>
    <m/>
    <m/>
    <x v="6"/>
    <m/>
    <m/>
    <m/>
    <m/>
    <m/>
    <m/>
    <m/>
    <m/>
    <m/>
    <m/>
    <m/>
    <m/>
    <m/>
    <m/>
    <m/>
    <m/>
    <m/>
    <m/>
    <m/>
    <m/>
    <m/>
    <x v="2"/>
    <m/>
    <s v=""/>
    <m/>
    <s v=""/>
    <m/>
    <s v=""/>
    <m/>
    <m/>
    <m/>
    <s v=""/>
    <m/>
    <s v=""/>
    <m/>
    <m/>
    <x v="0"/>
    <m/>
    <m/>
    <m/>
    <m/>
    <x v="1"/>
    <x v="0"/>
    <x v="0"/>
  </r>
  <r>
    <n v="82"/>
    <s v=""/>
    <x v="21"/>
    <m/>
    <m/>
    <x v="6"/>
    <m/>
    <m/>
    <m/>
    <m/>
    <m/>
    <m/>
    <m/>
    <m/>
    <m/>
    <m/>
    <m/>
    <m/>
    <m/>
    <m/>
    <m/>
    <m/>
    <m/>
    <m/>
    <m/>
    <m/>
    <m/>
    <x v="2"/>
    <m/>
    <s v=""/>
    <m/>
    <s v=""/>
    <m/>
    <s v=""/>
    <m/>
    <m/>
    <m/>
    <s v=""/>
    <m/>
    <s v=""/>
    <m/>
    <m/>
    <x v="0"/>
    <m/>
    <m/>
    <m/>
    <m/>
    <x v="1"/>
    <x v="0"/>
    <x v="0"/>
  </r>
  <r>
    <n v="83"/>
    <s v=""/>
    <x v="21"/>
    <m/>
    <m/>
    <x v="6"/>
    <m/>
    <m/>
    <m/>
    <m/>
    <m/>
    <m/>
    <m/>
    <m/>
    <m/>
    <m/>
    <m/>
    <m/>
    <m/>
    <m/>
    <m/>
    <m/>
    <m/>
    <m/>
    <m/>
    <m/>
    <m/>
    <x v="2"/>
    <m/>
    <s v=""/>
    <m/>
    <s v=""/>
    <m/>
    <s v=""/>
    <m/>
    <m/>
    <m/>
    <s v=""/>
    <m/>
    <s v=""/>
    <m/>
    <m/>
    <x v="0"/>
    <m/>
    <m/>
    <m/>
    <m/>
    <x v="1"/>
    <x v="0"/>
    <x v="0"/>
  </r>
  <r>
    <n v="84"/>
    <s v=""/>
    <x v="21"/>
    <m/>
    <m/>
    <x v="6"/>
    <m/>
    <m/>
    <m/>
    <m/>
    <m/>
    <m/>
    <m/>
    <m/>
    <m/>
    <m/>
    <m/>
    <m/>
    <m/>
    <m/>
    <m/>
    <m/>
    <m/>
    <m/>
    <m/>
    <m/>
    <m/>
    <x v="2"/>
    <m/>
    <s v=""/>
    <m/>
    <s v=""/>
    <m/>
    <s v=""/>
    <m/>
    <m/>
    <m/>
    <s v=""/>
    <m/>
    <s v=""/>
    <m/>
    <m/>
    <x v="0"/>
    <m/>
    <m/>
    <m/>
    <m/>
    <x v="1"/>
    <x v="0"/>
    <x v="0"/>
  </r>
  <r>
    <n v="85"/>
    <s v=""/>
    <x v="21"/>
    <m/>
    <m/>
    <x v="6"/>
    <m/>
    <m/>
    <m/>
    <m/>
    <m/>
    <m/>
    <m/>
    <m/>
    <m/>
    <m/>
    <m/>
    <m/>
    <m/>
    <m/>
    <m/>
    <m/>
    <m/>
    <m/>
    <m/>
    <m/>
    <m/>
    <x v="2"/>
    <m/>
    <s v=""/>
    <m/>
    <s v=""/>
    <m/>
    <s v=""/>
    <m/>
    <m/>
    <m/>
    <s v=""/>
    <m/>
    <s v=""/>
    <m/>
    <m/>
    <x v="0"/>
    <m/>
    <m/>
    <m/>
    <m/>
    <x v="1"/>
    <x v="0"/>
    <x v="0"/>
  </r>
  <r>
    <n v="86"/>
    <s v=""/>
    <x v="21"/>
    <m/>
    <m/>
    <x v="6"/>
    <m/>
    <m/>
    <m/>
    <m/>
    <m/>
    <m/>
    <m/>
    <m/>
    <m/>
    <m/>
    <m/>
    <m/>
    <m/>
    <m/>
    <m/>
    <m/>
    <m/>
    <m/>
    <m/>
    <m/>
    <m/>
    <x v="2"/>
    <m/>
    <s v=""/>
    <m/>
    <s v=""/>
    <m/>
    <s v=""/>
    <m/>
    <m/>
    <m/>
    <s v=""/>
    <m/>
    <s v=""/>
    <m/>
    <m/>
    <x v="0"/>
    <m/>
    <m/>
    <m/>
    <m/>
    <x v="1"/>
    <x v="0"/>
    <x v="0"/>
  </r>
  <r>
    <n v="87"/>
    <s v=""/>
    <x v="21"/>
    <m/>
    <m/>
    <x v="6"/>
    <m/>
    <m/>
    <m/>
    <m/>
    <m/>
    <m/>
    <m/>
    <m/>
    <m/>
    <m/>
    <m/>
    <m/>
    <m/>
    <m/>
    <m/>
    <m/>
    <m/>
    <m/>
    <m/>
    <m/>
    <m/>
    <x v="2"/>
    <m/>
    <s v=""/>
    <m/>
    <s v=""/>
    <m/>
    <s v=""/>
    <m/>
    <m/>
    <m/>
    <s v=""/>
    <m/>
    <s v=""/>
    <m/>
    <m/>
    <x v="0"/>
    <m/>
    <m/>
    <m/>
    <m/>
    <x v="1"/>
    <x v="0"/>
    <x v="0"/>
  </r>
  <r>
    <n v="88"/>
    <s v=""/>
    <x v="21"/>
    <m/>
    <m/>
    <x v="6"/>
    <m/>
    <m/>
    <m/>
    <m/>
    <m/>
    <m/>
    <m/>
    <m/>
    <m/>
    <m/>
    <m/>
    <m/>
    <m/>
    <m/>
    <m/>
    <m/>
    <m/>
    <m/>
    <m/>
    <m/>
    <m/>
    <x v="2"/>
    <m/>
    <s v=""/>
    <m/>
    <s v=""/>
    <m/>
    <s v=""/>
    <m/>
    <m/>
    <m/>
    <s v=""/>
    <m/>
    <s v=""/>
    <m/>
    <m/>
    <x v="0"/>
    <m/>
    <m/>
    <m/>
    <m/>
    <x v="1"/>
    <x v="0"/>
    <x v="0"/>
  </r>
  <r>
    <n v="89"/>
    <s v=""/>
    <x v="21"/>
    <m/>
    <m/>
    <x v="6"/>
    <m/>
    <m/>
    <m/>
    <m/>
    <m/>
    <m/>
    <m/>
    <m/>
    <m/>
    <m/>
    <m/>
    <m/>
    <m/>
    <m/>
    <m/>
    <m/>
    <m/>
    <m/>
    <m/>
    <m/>
    <m/>
    <x v="2"/>
    <m/>
    <s v=""/>
    <m/>
    <s v=""/>
    <m/>
    <s v=""/>
    <m/>
    <m/>
    <m/>
    <s v=""/>
    <m/>
    <s v=""/>
    <m/>
    <m/>
    <x v="0"/>
    <m/>
    <m/>
    <m/>
    <m/>
    <x v="1"/>
    <x v="0"/>
    <x v="0"/>
  </r>
  <r>
    <n v="90"/>
    <s v=""/>
    <x v="21"/>
    <m/>
    <m/>
    <x v="6"/>
    <m/>
    <m/>
    <m/>
    <m/>
    <m/>
    <m/>
    <m/>
    <m/>
    <m/>
    <m/>
    <m/>
    <m/>
    <m/>
    <m/>
    <m/>
    <m/>
    <m/>
    <m/>
    <m/>
    <m/>
    <m/>
    <x v="2"/>
    <m/>
    <s v=""/>
    <m/>
    <s v=""/>
    <m/>
    <s v=""/>
    <m/>
    <m/>
    <m/>
    <s v=""/>
    <m/>
    <s v=""/>
    <m/>
    <m/>
    <x v="0"/>
    <m/>
    <m/>
    <m/>
    <m/>
    <x v="1"/>
    <x v="0"/>
    <x v="0"/>
  </r>
  <r>
    <n v="91"/>
    <s v=""/>
    <x v="21"/>
    <m/>
    <m/>
    <x v="6"/>
    <m/>
    <m/>
    <m/>
    <m/>
    <m/>
    <m/>
    <m/>
    <m/>
    <m/>
    <m/>
    <m/>
    <m/>
    <m/>
    <m/>
    <m/>
    <m/>
    <m/>
    <m/>
    <m/>
    <m/>
    <m/>
    <x v="2"/>
    <m/>
    <s v=""/>
    <m/>
    <s v=""/>
    <m/>
    <s v=""/>
    <m/>
    <m/>
    <m/>
    <s v=""/>
    <m/>
    <s v=""/>
    <m/>
    <m/>
    <x v="0"/>
    <m/>
    <m/>
    <m/>
    <m/>
    <x v="1"/>
    <x v="0"/>
    <x v="0"/>
  </r>
  <r>
    <n v="92"/>
    <s v=""/>
    <x v="21"/>
    <m/>
    <m/>
    <x v="6"/>
    <m/>
    <m/>
    <m/>
    <m/>
    <m/>
    <m/>
    <m/>
    <m/>
    <m/>
    <m/>
    <m/>
    <m/>
    <m/>
    <m/>
    <m/>
    <m/>
    <m/>
    <m/>
    <m/>
    <m/>
    <m/>
    <x v="2"/>
    <m/>
    <s v=""/>
    <m/>
    <s v=""/>
    <m/>
    <s v=""/>
    <m/>
    <m/>
    <m/>
    <s v=""/>
    <m/>
    <s v=""/>
    <m/>
    <m/>
    <x v="0"/>
    <m/>
    <m/>
    <m/>
    <m/>
    <x v="1"/>
    <x v="0"/>
    <x v="0"/>
  </r>
  <r>
    <n v="93"/>
    <s v=""/>
    <x v="21"/>
    <m/>
    <m/>
    <x v="6"/>
    <m/>
    <m/>
    <m/>
    <m/>
    <m/>
    <m/>
    <m/>
    <m/>
    <m/>
    <m/>
    <m/>
    <m/>
    <m/>
    <m/>
    <m/>
    <m/>
    <m/>
    <m/>
    <m/>
    <m/>
    <m/>
    <x v="2"/>
    <m/>
    <s v=""/>
    <m/>
    <s v=""/>
    <m/>
    <s v=""/>
    <m/>
    <m/>
    <m/>
    <s v=""/>
    <m/>
    <s v=""/>
    <m/>
    <m/>
    <x v="0"/>
    <m/>
    <m/>
    <m/>
    <m/>
    <x v="1"/>
    <x v="0"/>
    <x v="0"/>
  </r>
  <r>
    <n v="94"/>
    <s v=""/>
    <x v="21"/>
    <m/>
    <m/>
    <x v="6"/>
    <m/>
    <m/>
    <m/>
    <m/>
    <m/>
    <m/>
    <m/>
    <m/>
    <m/>
    <m/>
    <m/>
    <m/>
    <m/>
    <m/>
    <m/>
    <m/>
    <m/>
    <m/>
    <m/>
    <m/>
    <m/>
    <x v="2"/>
    <m/>
    <s v=""/>
    <m/>
    <s v=""/>
    <m/>
    <s v=""/>
    <m/>
    <m/>
    <m/>
    <s v=""/>
    <m/>
    <s v=""/>
    <m/>
    <m/>
    <x v="0"/>
    <m/>
    <m/>
    <m/>
    <m/>
    <x v="1"/>
    <x v="0"/>
    <x v="0"/>
  </r>
  <r>
    <n v="95"/>
    <s v=""/>
    <x v="21"/>
    <m/>
    <m/>
    <x v="6"/>
    <m/>
    <m/>
    <m/>
    <m/>
    <m/>
    <m/>
    <m/>
    <m/>
    <m/>
    <m/>
    <m/>
    <m/>
    <m/>
    <m/>
    <m/>
    <m/>
    <m/>
    <m/>
    <m/>
    <m/>
    <m/>
    <x v="2"/>
    <m/>
    <s v=""/>
    <m/>
    <s v=""/>
    <m/>
    <s v=""/>
    <m/>
    <m/>
    <m/>
    <s v=""/>
    <m/>
    <s v=""/>
    <m/>
    <m/>
    <x v="0"/>
    <m/>
    <m/>
    <m/>
    <m/>
    <x v="1"/>
    <x v="0"/>
    <x v="0"/>
  </r>
  <r>
    <n v="96"/>
    <s v=""/>
    <x v="21"/>
    <m/>
    <m/>
    <x v="6"/>
    <m/>
    <m/>
    <m/>
    <m/>
    <m/>
    <m/>
    <m/>
    <m/>
    <m/>
    <m/>
    <m/>
    <m/>
    <m/>
    <m/>
    <m/>
    <m/>
    <m/>
    <m/>
    <m/>
    <m/>
    <m/>
    <x v="2"/>
    <m/>
    <s v=""/>
    <m/>
    <s v=""/>
    <m/>
    <s v=""/>
    <m/>
    <m/>
    <m/>
    <s v=""/>
    <m/>
    <s v=""/>
    <m/>
    <m/>
    <x v="0"/>
    <m/>
    <m/>
    <m/>
    <m/>
    <x v="1"/>
    <x v="0"/>
    <x v="0"/>
  </r>
  <r>
    <n v="97"/>
    <s v=""/>
    <x v="21"/>
    <m/>
    <m/>
    <x v="6"/>
    <m/>
    <m/>
    <m/>
    <m/>
    <m/>
    <m/>
    <m/>
    <m/>
    <m/>
    <m/>
    <m/>
    <m/>
    <m/>
    <m/>
    <m/>
    <m/>
    <m/>
    <m/>
    <m/>
    <m/>
    <m/>
    <x v="2"/>
    <m/>
    <s v=""/>
    <m/>
    <s v=""/>
    <m/>
    <s v=""/>
    <m/>
    <m/>
    <m/>
    <s v=""/>
    <m/>
    <s v=""/>
    <m/>
    <m/>
    <x v="0"/>
    <m/>
    <m/>
    <m/>
    <m/>
    <x v="1"/>
    <x v="0"/>
    <x v="0"/>
  </r>
  <r>
    <n v="98"/>
    <s v=""/>
    <x v="21"/>
    <m/>
    <m/>
    <x v="6"/>
    <m/>
    <m/>
    <m/>
    <m/>
    <m/>
    <m/>
    <m/>
    <m/>
    <m/>
    <m/>
    <m/>
    <m/>
    <m/>
    <m/>
    <m/>
    <m/>
    <m/>
    <m/>
    <m/>
    <m/>
    <m/>
    <x v="2"/>
    <m/>
    <s v=""/>
    <m/>
    <s v=""/>
    <m/>
    <s v=""/>
    <m/>
    <m/>
    <m/>
    <s v=""/>
    <m/>
    <s v=""/>
    <m/>
    <m/>
    <x v="0"/>
    <m/>
    <m/>
    <m/>
    <m/>
    <x v="1"/>
    <x v="0"/>
    <x v="0"/>
  </r>
  <r>
    <n v="99"/>
    <s v=""/>
    <x v="21"/>
    <m/>
    <m/>
    <x v="6"/>
    <m/>
    <m/>
    <m/>
    <m/>
    <m/>
    <m/>
    <m/>
    <m/>
    <m/>
    <m/>
    <m/>
    <m/>
    <m/>
    <m/>
    <m/>
    <m/>
    <m/>
    <m/>
    <m/>
    <m/>
    <m/>
    <x v="2"/>
    <m/>
    <s v=""/>
    <m/>
    <s v=""/>
    <m/>
    <s v=""/>
    <m/>
    <m/>
    <m/>
    <s v=""/>
    <m/>
    <s v=""/>
    <m/>
    <m/>
    <x v="0"/>
    <m/>
    <m/>
    <m/>
    <m/>
    <x v="1"/>
    <x v="0"/>
    <x v="0"/>
  </r>
  <r>
    <n v="100"/>
    <s v=""/>
    <x v="21"/>
    <m/>
    <m/>
    <x v="6"/>
    <m/>
    <m/>
    <m/>
    <m/>
    <m/>
    <m/>
    <m/>
    <m/>
    <m/>
    <m/>
    <m/>
    <m/>
    <m/>
    <m/>
    <m/>
    <m/>
    <m/>
    <m/>
    <m/>
    <m/>
    <m/>
    <x v="2"/>
    <m/>
    <s v=""/>
    <m/>
    <s v=""/>
    <m/>
    <s v=""/>
    <m/>
    <m/>
    <m/>
    <s v=""/>
    <m/>
    <s v=""/>
    <m/>
    <m/>
    <x v="0"/>
    <m/>
    <m/>
    <m/>
    <m/>
    <x v="1"/>
    <x v="0"/>
    <x v="0"/>
  </r>
  <r>
    <n v="101"/>
    <s v=""/>
    <x v="21"/>
    <m/>
    <m/>
    <x v="6"/>
    <m/>
    <m/>
    <m/>
    <m/>
    <m/>
    <m/>
    <m/>
    <m/>
    <m/>
    <m/>
    <m/>
    <m/>
    <m/>
    <m/>
    <m/>
    <m/>
    <m/>
    <m/>
    <m/>
    <m/>
    <m/>
    <x v="2"/>
    <m/>
    <s v=""/>
    <m/>
    <s v=""/>
    <m/>
    <s v=""/>
    <m/>
    <m/>
    <m/>
    <s v=""/>
    <m/>
    <s v=""/>
    <m/>
    <m/>
    <x v="0"/>
    <m/>
    <m/>
    <m/>
    <m/>
    <x v="1"/>
    <x v="0"/>
    <x v="0"/>
  </r>
  <r>
    <n v="102"/>
    <s v=""/>
    <x v="21"/>
    <m/>
    <m/>
    <x v="6"/>
    <m/>
    <m/>
    <m/>
    <m/>
    <m/>
    <m/>
    <m/>
    <m/>
    <m/>
    <m/>
    <m/>
    <m/>
    <m/>
    <m/>
    <m/>
    <m/>
    <m/>
    <m/>
    <m/>
    <m/>
    <m/>
    <x v="2"/>
    <m/>
    <s v=""/>
    <m/>
    <s v=""/>
    <m/>
    <s v=""/>
    <m/>
    <m/>
    <m/>
    <s v=""/>
    <m/>
    <s v=""/>
    <m/>
    <m/>
    <x v="0"/>
    <m/>
    <m/>
    <m/>
    <m/>
    <x v="1"/>
    <x v="0"/>
    <x v="0"/>
  </r>
  <r>
    <n v="103"/>
    <s v=""/>
    <x v="21"/>
    <m/>
    <m/>
    <x v="6"/>
    <m/>
    <m/>
    <m/>
    <m/>
    <m/>
    <m/>
    <m/>
    <m/>
    <m/>
    <m/>
    <m/>
    <m/>
    <m/>
    <m/>
    <m/>
    <m/>
    <m/>
    <m/>
    <m/>
    <m/>
    <m/>
    <x v="2"/>
    <m/>
    <s v=""/>
    <m/>
    <s v=""/>
    <m/>
    <s v=""/>
    <m/>
    <m/>
    <m/>
    <s v=""/>
    <m/>
    <s v=""/>
    <m/>
    <m/>
    <x v="0"/>
    <m/>
    <m/>
    <m/>
    <m/>
    <x v="1"/>
    <x v="0"/>
    <x v="0"/>
  </r>
  <r>
    <n v="104"/>
    <s v=""/>
    <x v="21"/>
    <m/>
    <m/>
    <x v="6"/>
    <m/>
    <m/>
    <m/>
    <m/>
    <m/>
    <m/>
    <m/>
    <m/>
    <m/>
    <m/>
    <m/>
    <m/>
    <m/>
    <m/>
    <m/>
    <m/>
    <m/>
    <m/>
    <m/>
    <m/>
    <m/>
    <x v="2"/>
    <m/>
    <s v=""/>
    <m/>
    <s v=""/>
    <m/>
    <s v=""/>
    <m/>
    <m/>
    <m/>
    <s v=""/>
    <m/>
    <s v=""/>
    <m/>
    <m/>
    <x v="0"/>
    <m/>
    <m/>
    <m/>
    <m/>
    <x v="1"/>
    <x v="0"/>
    <x v="0"/>
  </r>
  <r>
    <n v="105"/>
    <s v=""/>
    <x v="21"/>
    <m/>
    <m/>
    <x v="6"/>
    <m/>
    <m/>
    <m/>
    <m/>
    <m/>
    <m/>
    <m/>
    <m/>
    <m/>
    <m/>
    <m/>
    <m/>
    <m/>
    <m/>
    <m/>
    <m/>
    <m/>
    <m/>
    <m/>
    <m/>
    <m/>
    <x v="2"/>
    <m/>
    <s v=""/>
    <m/>
    <s v=""/>
    <m/>
    <s v=""/>
    <m/>
    <m/>
    <m/>
    <s v=""/>
    <m/>
    <s v=""/>
    <m/>
    <m/>
    <x v="0"/>
    <m/>
    <m/>
    <m/>
    <m/>
    <x v="1"/>
    <x v="0"/>
    <x v="0"/>
  </r>
  <r>
    <n v="106"/>
    <s v=""/>
    <x v="21"/>
    <m/>
    <m/>
    <x v="6"/>
    <m/>
    <m/>
    <m/>
    <m/>
    <m/>
    <m/>
    <m/>
    <m/>
    <m/>
    <m/>
    <m/>
    <m/>
    <m/>
    <m/>
    <m/>
    <m/>
    <m/>
    <m/>
    <m/>
    <m/>
    <m/>
    <x v="2"/>
    <m/>
    <s v=""/>
    <m/>
    <s v=""/>
    <m/>
    <s v=""/>
    <m/>
    <m/>
    <m/>
    <s v=""/>
    <m/>
    <s v=""/>
    <m/>
    <m/>
    <x v="0"/>
    <m/>
    <m/>
    <m/>
    <m/>
    <x v="1"/>
    <x v="0"/>
    <x v="0"/>
  </r>
  <r>
    <n v="107"/>
    <s v=""/>
    <x v="21"/>
    <m/>
    <m/>
    <x v="6"/>
    <m/>
    <m/>
    <m/>
    <m/>
    <m/>
    <m/>
    <m/>
    <m/>
    <m/>
    <m/>
    <m/>
    <m/>
    <m/>
    <m/>
    <m/>
    <m/>
    <m/>
    <m/>
    <m/>
    <m/>
    <m/>
    <x v="2"/>
    <m/>
    <s v=""/>
    <m/>
    <s v=""/>
    <m/>
    <s v=""/>
    <m/>
    <m/>
    <m/>
    <s v=""/>
    <m/>
    <s v=""/>
    <m/>
    <m/>
    <x v="0"/>
    <m/>
    <m/>
    <m/>
    <m/>
    <x v="1"/>
    <x v="0"/>
    <x v="0"/>
  </r>
  <r>
    <n v="108"/>
    <s v=""/>
    <x v="21"/>
    <m/>
    <m/>
    <x v="6"/>
    <m/>
    <m/>
    <m/>
    <m/>
    <m/>
    <m/>
    <m/>
    <m/>
    <m/>
    <m/>
    <m/>
    <m/>
    <m/>
    <m/>
    <m/>
    <m/>
    <m/>
    <m/>
    <m/>
    <m/>
    <m/>
    <x v="2"/>
    <m/>
    <s v=""/>
    <m/>
    <s v=""/>
    <m/>
    <s v=""/>
    <m/>
    <m/>
    <m/>
    <s v=""/>
    <m/>
    <s v=""/>
    <m/>
    <m/>
    <x v="0"/>
    <m/>
    <m/>
    <m/>
    <m/>
    <x v="1"/>
    <x v="0"/>
    <x v="0"/>
  </r>
  <r>
    <n v="109"/>
    <s v=""/>
    <x v="21"/>
    <m/>
    <m/>
    <x v="6"/>
    <m/>
    <m/>
    <m/>
    <m/>
    <m/>
    <m/>
    <m/>
    <m/>
    <m/>
    <m/>
    <m/>
    <m/>
    <m/>
    <m/>
    <m/>
    <m/>
    <m/>
    <m/>
    <m/>
    <m/>
    <m/>
    <x v="2"/>
    <m/>
    <s v=""/>
    <m/>
    <s v=""/>
    <m/>
    <s v=""/>
    <m/>
    <m/>
    <m/>
    <s v=""/>
    <m/>
    <s v=""/>
    <m/>
    <m/>
    <x v="0"/>
    <m/>
    <m/>
    <m/>
    <m/>
    <x v="1"/>
    <x v="0"/>
    <x v="0"/>
  </r>
  <r>
    <n v="110"/>
    <s v=""/>
    <x v="21"/>
    <m/>
    <m/>
    <x v="6"/>
    <m/>
    <m/>
    <m/>
    <m/>
    <m/>
    <m/>
    <m/>
    <m/>
    <m/>
    <m/>
    <m/>
    <m/>
    <m/>
    <m/>
    <m/>
    <m/>
    <m/>
    <m/>
    <m/>
    <m/>
    <m/>
    <x v="2"/>
    <m/>
    <s v=""/>
    <m/>
    <s v=""/>
    <m/>
    <s v=""/>
    <m/>
    <m/>
    <m/>
    <s v=""/>
    <m/>
    <s v=""/>
    <m/>
    <m/>
    <x v="0"/>
    <m/>
    <m/>
    <m/>
    <m/>
    <x v="1"/>
    <x v="0"/>
    <x v="0"/>
  </r>
  <r>
    <n v="111"/>
    <s v=""/>
    <x v="21"/>
    <m/>
    <m/>
    <x v="6"/>
    <m/>
    <m/>
    <m/>
    <m/>
    <m/>
    <m/>
    <m/>
    <m/>
    <m/>
    <m/>
    <m/>
    <m/>
    <m/>
    <m/>
    <m/>
    <m/>
    <m/>
    <m/>
    <m/>
    <m/>
    <m/>
    <x v="2"/>
    <m/>
    <s v=""/>
    <m/>
    <s v=""/>
    <m/>
    <s v=""/>
    <m/>
    <m/>
    <m/>
    <s v=""/>
    <m/>
    <s v=""/>
    <m/>
    <m/>
    <x v="0"/>
    <m/>
    <m/>
    <m/>
    <m/>
    <x v="1"/>
    <x v="0"/>
    <x v="0"/>
  </r>
  <r>
    <n v="112"/>
    <s v=""/>
    <x v="21"/>
    <m/>
    <m/>
    <x v="6"/>
    <m/>
    <m/>
    <m/>
    <m/>
    <m/>
    <m/>
    <m/>
    <m/>
    <m/>
    <m/>
    <m/>
    <m/>
    <m/>
    <m/>
    <m/>
    <m/>
    <m/>
    <m/>
    <m/>
    <m/>
    <m/>
    <x v="2"/>
    <m/>
    <s v=""/>
    <m/>
    <s v=""/>
    <m/>
    <s v=""/>
    <m/>
    <m/>
    <m/>
    <s v=""/>
    <m/>
    <s v=""/>
    <m/>
    <m/>
    <x v="0"/>
    <m/>
    <m/>
    <m/>
    <m/>
    <x v="1"/>
    <x v="0"/>
    <x v="0"/>
  </r>
  <r>
    <n v="113"/>
    <s v=""/>
    <x v="21"/>
    <m/>
    <m/>
    <x v="6"/>
    <m/>
    <m/>
    <m/>
    <m/>
    <m/>
    <m/>
    <m/>
    <m/>
    <m/>
    <m/>
    <m/>
    <m/>
    <m/>
    <m/>
    <m/>
    <m/>
    <m/>
    <m/>
    <m/>
    <m/>
    <m/>
    <x v="2"/>
    <m/>
    <s v=""/>
    <m/>
    <s v=""/>
    <m/>
    <s v=""/>
    <m/>
    <m/>
    <m/>
    <s v=""/>
    <m/>
    <s v=""/>
    <m/>
    <m/>
    <x v="0"/>
    <m/>
    <m/>
    <m/>
    <m/>
    <x v="1"/>
    <x v="0"/>
    <x v="0"/>
  </r>
  <r>
    <n v="114"/>
    <s v=""/>
    <x v="21"/>
    <m/>
    <m/>
    <x v="6"/>
    <m/>
    <m/>
    <m/>
    <m/>
    <m/>
    <m/>
    <m/>
    <m/>
    <m/>
    <m/>
    <m/>
    <m/>
    <m/>
    <m/>
    <m/>
    <m/>
    <m/>
    <m/>
    <m/>
    <m/>
    <m/>
    <x v="2"/>
    <m/>
    <s v=""/>
    <m/>
    <s v=""/>
    <m/>
    <s v=""/>
    <m/>
    <m/>
    <m/>
    <s v=""/>
    <m/>
    <s v=""/>
    <m/>
    <m/>
    <x v="0"/>
    <m/>
    <m/>
    <m/>
    <m/>
    <x v="1"/>
    <x v="0"/>
    <x v="0"/>
  </r>
  <r>
    <n v="115"/>
    <s v=""/>
    <x v="21"/>
    <m/>
    <m/>
    <x v="6"/>
    <m/>
    <m/>
    <m/>
    <m/>
    <m/>
    <m/>
    <m/>
    <m/>
    <m/>
    <m/>
    <m/>
    <m/>
    <m/>
    <m/>
    <m/>
    <m/>
    <m/>
    <m/>
    <m/>
    <m/>
    <m/>
    <x v="2"/>
    <m/>
    <s v=""/>
    <m/>
    <s v=""/>
    <m/>
    <s v=""/>
    <m/>
    <m/>
    <m/>
    <s v=""/>
    <m/>
    <s v=""/>
    <m/>
    <m/>
    <x v="0"/>
    <m/>
    <m/>
    <m/>
    <m/>
    <x v="1"/>
    <x v="0"/>
    <x v="0"/>
  </r>
  <r>
    <n v="116"/>
    <s v=""/>
    <x v="21"/>
    <m/>
    <m/>
    <x v="6"/>
    <m/>
    <m/>
    <m/>
    <m/>
    <m/>
    <m/>
    <m/>
    <m/>
    <m/>
    <m/>
    <m/>
    <m/>
    <m/>
    <m/>
    <m/>
    <m/>
    <m/>
    <m/>
    <m/>
    <m/>
    <m/>
    <x v="2"/>
    <m/>
    <s v=""/>
    <m/>
    <s v=""/>
    <m/>
    <s v=""/>
    <m/>
    <m/>
    <m/>
    <s v=""/>
    <m/>
    <s v=""/>
    <m/>
    <m/>
    <x v="0"/>
    <m/>
    <m/>
    <m/>
    <m/>
    <x v="1"/>
    <x v="0"/>
    <x v="0"/>
  </r>
  <r>
    <n v="117"/>
    <s v=""/>
    <x v="21"/>
    <m/>
    <m/>
    <x v="6"/>
    <m/>
    <m/>
    <m/>
    <m/>
    <m/>
    <m/>
    <m/>
    <m/>
    <m/>
    <m/>
    <m/>
    <m/>
    <m/>
    <m/>
    <m/>
    <m/>
    <m/>
    <m/>
    <m/>
    <m/>
    <m/>
    <x v="2"/>
    <m/>
    <s v=""/>
    <m/>
    <s v=""/>
    <m/>
    <s v=""/>
    <m/>
    <m/>
    <m/>
    <s v=""/>
    <m/>
    <s v=""/>
    <m/>
    <m/>
    <x v="0"/>
    <m/>
    <m/>
    <m/>
    <m/>
    <x v="1"/>
    <x v="0"/>
    <x v="0"/>
  </r>
  <r>
    <n v="118"/>
    <s v=""/>
    <x v="21"/>
    <m/>
    <m/>
    <x v="6"/>
    <m/>
    <m/>
    <m/>
    <m/>
    <m/>
    <m/>
    <m/>
    <m/>
    <m/>
    <m/>
    <m/>
    <m/>
    <m/>
    <m/>
    <m/>
    <m/>
    <m/>
    <m/>
    <m/>
    <m/>
    <m/>
    <x v="2"/>
    <m/>
    <s v=""/>
    <m/>
    <s v=""/>
    <m/>
    <s v=""/>
    <m/>
    <m/>
    <m/>
    <s v=""/>
    <m/>
    <s v=""/>
    <m/>
    <m/>
    <x v="0"/>
    <m/>
    <m/>
    <m/>
    <m/>
    <x v="1"/>
    <x v="0"/>
    <x v="0"/>
  </r>
  <r>
    <n v="119"/>
    <s v=""/>
    <x v="21"/>
    <m/>
    <m/>
    <x v="6"/>
    <m/>
    <m/>
    <m/>
    <m/>
    <m/>
    <m/>
    <m/>
    <m/>
    <m/>
    <m/>
    <m/>
    <m/>
    <m/>
    <m/>
    <m/>
    <m/>
    <m/>
    <m/>
    <m/>
    <m/>
    <m/>
    <x v="2"/>
    <m/>
    <s v=""/>
    <m/>
    <s v=""/>
    <m/>
    <s v=""/>
    <m/>
    <m/>
    <m/>
    <s v=""/>
    <m/>
    <s v=""/>
    <m/>
    <m/>
    <x v="0"/>
    <m/>
    <m/>
    <m/>
    <m/>
    <x v="1"/>
    <x v="0"/>
    <x v="0"/>
  </r>
  <r>
    <n v="120"/>
    <s v=""/>
    <x v="21"/>
    <m/>
    <m/>
    <x v="6"/>
    <m/>
    <m/>
    <m/>
    <m/>
    <m/>
    <m/>
    <m/>
    <m/>
    <m/>
    <m/>
    <m/>
    <m/>
    <m/>
    <m/>
    <m/>
    <m/>
    <m/>
    <m/>
    <m/>
    <m/>
    <m/>
    <x v="2"/>
    <m/>
    <s v=""/>
    <m/>
    <s v=""/>
    <m/>
    <s v=""/>
    <m/>
    <m/>
    <m/>
    <s v=""/>
    <m/>
    <s v=""/>
    <m/>
    <m/>
    <x v="0"/>
    <m/>
    <m/>
    <m/>
    <m/>
    <x v="1"/>
    <x v="0"/>
    <x v="0"/>
  </r>
  <r>
    <n v="121"/>
    <s v=""/>
    <x v="21"/>
    <m/>
    <m/>
    <x v="6"/>
    <m/>
    <m/>
    <m/>
    <m/>
    <m/>
    <m/>
    <m/>
    <m/>
    <m/>
    <m/>
    <m/>
    <m/>
    <m/>
    <m/>
    <m/>
    <m/>
    <m/>
    <m/>
    <m/>
    <m/>
    <m/>
    <x v="2"/>
    <m/>
    <s v=""/>
    <m/>
    <s v=""/>
    <m/>
    <s v=""/>
    <m/>
    <m/>
    <m/>
    <s v=""/>
    <m/>
    <s v=""/>
    <m/>
    <m/>
    <x v="0"/>
    <m/>
    <m/>
    <m/>
    <m/>
    <x v="1"/>
    <x v="0"/>
    <x v="0"/>
  </r>
  <r>
    <n v="122"/>
    <s v=""/>
    <x v="21"/>
    <m/>
    <m/>
    <x v="6"/>
    <m/>
    <m/>
    <m/>
    <m/>
    <m/>
    <m/>
    <m/>
    <m/>
    <m/>
    <m/>
    <m/>
    <m/>
    <m/>
    <m/>
    <m/>
    <m/>
    <m/>
    <m/>
    <m/>
    <m/>
    <m/>
    <x v="2"/>
    <m/>
    <s v=""/>
    <m/>
    <s v=""/>
    <m/>
    <s v=""/>
    <m/>
    <m/>
    <m/>
    <s v=""/>
    <m/>
    <s v=""/>
    <m/>
    <m/>
    <x v="0"/>
    <m/>
    <m/>
    <m/>
    <m/>
    <x v="1"/>
    <x v="0"/>
    <x v="0"/>
  </r>
  <r>
    <n v="123"/>
    <s v=""/>
    <x v="21"/>
    <m/>
    <m/>
    <x v="6"/>
    <m/>
    <m/>
    <m/>
    <m/>
    <m/>
    <m/>
    <m/>
    <m/>
    <m/>
    <m/>
    <m/>
    <m/>
    <m/>
    <m/>
    <m/>
    <m/>
    <m/>
    <m/>
    <m/>
    <m/>
    <m/>
    <x v="2"/>
    <m/>
    <s v=""/>
    <m/>
    <s v=""/>
    <m/>
    <s v=""/>
    <m/>
    <m/>
    <m/>
    <s v=""/>
    <m/>
    <s v=""/>
    <m/>
    <m/>
    <x v="0"/>
    <m/>
    <m/>
    <m/>
    <m/>
    <x v="1"/>
    <x v="0"/>
    <x v="0"/>
  </r>
  <r>
    <n v="124"/>
    <s v=""/>
    <x v="21"/>
    <m/>
    <m/>
    <x v="6"/>
    <m/>
    <m/>
    <m/>
    <m/>
    <m/>
    <m/>
    <m/>
    <m/>
    <m/>
    <m/>
    <m/>
    <m/>
    <m/>
    <m/>
    <m/>
    <m/>
    <m/>
    <m/>
    <m/>
    <m/>
    <m/>
    <x v="2"/>
    <m/>
    <s v=""/>
    <m/>
    <s v=""/>
    <m/>
    <s v=""/>
    <m/>
    <m/>
    <m/>
    <s v=""/>
    <m/>
    <s v=""/>
    <m/>
    <m/>
    <x v="0"/>
    <m/>
    <m/>
    <m/>
    <m/>
    <x v="1"/>
    <x v="0"/>
    <x v="0"/>
  </r>
  <r>
    <n v="125"/>
    <s v=""/>
    <x v="21"/>
    <m/>
    <m/>
    <x v="6"/>
    <m/>
    <m/>
    <m/>
    <m/>
    <m/>
    <m/>
    <m/>
    <m/>
    <m/>
    <m/>
    <m/>
    <m/>
    <m/>
    <m/>
    <m/>
    <m/>
    <m/>
    <m/>
    <m/>
    <m/>
    <m/>
    <x v="2"/>
    <m/>
    <s v=""/>
    <m/>
    <s v=""/>
    <m/>
    <s v=""/>
    <m/>
    <m/>
    <m/>
    <s v=""/>
    <m/>
    <s v=""/>
    <m/>
    <m/>
    <x v="0"/>
    <m/>
    <m/>
    <m/>
    <m/>
    <x v="1"/>
    <x v="0"/>
    <x v="0"/>
  </r>
  <r>
    <n v="126"/>
    <s v=""/>
    <x v="21"/>
    <m/>
    <m/>
    <x v="6"/>
    <m/>
    <m/>
    <m/>
    <m/>
    <m/>
    <m/>
    <m/>
    <m/>
    <m/>
    <m/>
    <m/>
    <m/>
    <m/>
    <m/>
    <m/>
    <m/>
    <m/>
    <m/>
    <m/>
    <m/>
    <m/>
    <x v="2"/>
    <m/>
    <s v=""/>
    <m/>
    <s v=""/>
    <m/>
    <s v=""/>
    <m/>
    <m/>
    <m/>
    <s v=""/>
    <m/>
    <s v=""/>
    <m/>
    <m/>
    <x v="0"/>
    <m/>
    <m/>
    <m/>
    <m/>
    <x v="1"/>
    <x v="0"/>
    <x v="0"/>
  </r>
  <r>
    <n v="127"/>
    <s v=""/>
    <x v="21"/>
    <m/>
    <m/>
    <x v="6"/>
    <m/>
    <m/>
    <m/>
    <m/>
    <m/>
    <m/>
    <m/>
    <m/>
    <m/>
    <m/>
    <m/>
    <m/>
    <m/>
    <m/>
    <m/>
    <m/>
    <m/>
    <m/>
    <m/>
    <m/>
    <m/>
    <x v="2"/>
    <m/>
    <s v=""/>
    <m/>
    <s v=""/>
    <m/>
    <s v=""/>
    <m/>
    <m/>
    <m/>
    <s v=""/>
    <m/>
    <s v=""/>
    <m/>
    <m/>
    <x v="0"/>
    <m/>
    <m/>
    <m/>
    <m/>
    <x v="1"/>
    <x v="0"/>
    <x v="0"/>
  </r>
  <r>
    <n v="128"/>
    <s v=""/>
    <x v="21"/>
    <m/>
    <m/>
    <x v="6"/>
    <m/>
    <m/>
    <m/>
    <m/>
    <m/>
    <m/>
    <m/>
    <m/>
    <m/>
    <m/>
    <m/>
    <m/>
    <m/>
    <m/>
    <m/>
    <m/>
    <m/>
    <m/>
    <m/>
    <m/>
    <m/>
    <x v="2"/>
    <m/>
    <s v=""/>
    <m/>
    <s v=""/>
    <m/>
    <s v=""/>
    <m/>
    <m/>
    <m/>
    <s v=""/>
    <m/>
    <s v=""/>
    <m/>
    <m/>
    <x v="0"/>
    <m/>
    <m/>
    <m/>
    <m/>
    <x v="1"/>
    <x v="0"/>
    <x v="0"/>
  </r>
  <r>
    <n v="129"/>
    <s v=""/>
    <x v="21"/>
    <m/>
    <m/>
    <x v="6"/>
    <m/>
    <m/>
    <m/>
    <m/>
    <m/>
    <m/>
    <m/>
    <m/>
    <m/>
    <m/>
    <m/>
    <m/>
    <m/>
    <m/>
    <m/>
    <m/>
    <m/>
    <m/>
    <m/>
    <m/>
    <m/>
    <x v="2"/>
    <m/>
    <s v=""/>
    <m/>
    <s v=""/>
    <m/>
    <s v=""/>
    <m/>
    <m/>
    <m/>
    <s v=""/>
    <m/>
    <s v=""/>
    <m/>
    <m/>
    <x v="0"/>
    <m/>
    <m/>
    <m/>
    <m/>
    <x v="1"/>
    <x v="0"/>
    <x v="0"/>
  </r>
  <r>
    <n v="130"/>
    <s v=""/>
    <x v="21"/>
    <m/>
    <m/>
    <x v="6"/>
    <m/>
    <m/>
    <m/>
    <m/>
    <m/>
    <m/>
    <m/>
    <m/>
    <m/>
    <m/>
    <m/>
    <m/>
    <m/>
    <m/>
    <m/>
    <m/>
    <m/>
    <m/>
    <m/>
    <m/>
    <m/>
    <x v="2"/>
    <m/>
    <s v=""/>
    <m/>
    <s v=""/>
    <m/>
    <s v=""/>
    <m/>
    <m/>
    <m/>
    <s v=""/>
    <m/>
    <s v=""/>
    <m/>
    <m/>
    <x v="0"/>
    <m/>
    <m/>
    <m/>
    <m/>
    <x v="1"/>
    <x v="0"/>
    <x v="0"/>
  </r>
  <r>
    <n v="131"/>
    <s v=""/>
    <x v="21"/>
    <m/>
    <m/>
    <x v="6"/>
    <m/>
    <m/>
    <m/>
    <m/>
    <m/>
    <m/>
    <m/>
    <m/>
    <m/>
    <m/>
    <m/>
    <m/>
    <m/>
    <m/>
    <m/>
    <m/>
    <m/>
    <m/>
    <m/>
    <m/>
    <m/>
    <x v="2"/>
    <m/>
    <s v=""/>
    <m/>
    <s v=""/>
    <m/>
    <s v=""/>
    <m/>
    <m/>
    <m/>
    <s v=""/>
    <m/>
    <s v=""/>
    <m/>
    <m/>
    <x v="0"/>
    <m/>
    <m/>
    <m/>
    <m/>
    <x v="1"/>
    <x v="0"/>
    <x v="0"/>
  </r>
  <r>
    <n v="132"/>
    <s v=""/>
    <x v="21"/>
    <m/>
    <m/>
    <x v="6"/>
    <m/>
    <m/>
    <m/>
    <m/>
    <m/>
    <m/>
    <m/>
    <m/>
    <m/>
    <m/>
    <m/>
    <m/>
    <m/>
    <m/>
    <m/>
    <m/>
    <m/>
    <m/>
    <m/>
    <m/>
    <m/>
    <x v="2"/>
    <m/>
    <s v=""/>
    <m/>
    <s v=""/>
    <m/>
    <s v=""/>
    <m/>
    <m/>
    <m/>
    <s v=""/>
    <m/>
    <s v=""/>
    <m/>
    <m/>
    <x v="0"/>
    <m/>
    <m/>
    <m/>
    <m/>
    <x v="1"/>
    <x v="0"/>
    <x v="0"/>
  </r>
  <r>
    <n v="133"/>
    <s v=""/>
    <x v="21"/>
    <m/>
    <m/>
    <x v="6"/>
    <m/>
    <m/>
    <m/>
    <m/>
    <m/>
    <m/>
    <m/>
    <m/>
    <m/>
    <m/>
    <m/>
    <m/>
    <m/>
    <m/>
    <m/>
    <m/>
    <m/>
    <m/>
    <m/>
    <m/>
    <m/>
    <x v="2"/>
    <m/>
    <s v=""/>
    <m/>
    <s v=""/>
    <m/>
    <s v=""/>
    <m/>
    <m/>
    <m/>
    <s v=""/>
    <m/>
    <s v=""/>
    <m/>
    <m/>
    <x v="0"/>
    <m/>
    <m/>
    <m/>
    <m/>
    <x v="1"/>
    <x v="0"/>
    <x v="0"/>
  </r>
  <r>
    <n v="134"/>
    <s v=""/>
    <x v="21"/>
    <m/>
    <m/>
    <x v="6"/>
    <m/>
    <m/>
    <m/>
    <m/>
    <m/>
    <m/>
    <m/>
    <m/>
    <m/>
    <m/>
    <m/>
    <m/>
    <m/>
    <m/>
    <m/>
    <m/>
    <m/>
    <m/>
    <m/>
    <m/>
    <m/>
    <x v="2"/>
    <m/>
    <s v=""/>
    <m/>
    <s v=""/>
    <m/>
    <s v=""/>
    <m/>
    <m/>
    <m/>
    <s v=""/>
    <m/>
    <s v=""/>
    <m/>
    <m/>
    <x v="0"/>
    <m/>
    <m/>
    <m/>
    <m/>
    <x v="1"/>
    <x v="0"/>
    <x v="0"/>
  </r>
  <r>
    <n v="135"/>
    <s v=""/>
    <x v="21"/>
    <m/>
    <m/>
    <x v="6"/>
    <m/>
    <m/>
    <m/>
    <m/>
    <m/>
    <m/>
    <m/>
    <m/>
    <m/>
    <m/>
    <m/>
    <m/>
    <m/>
    <m/>
    <m/>
    <m/>
    <m/>
    <m/>
    <m/>
    <m/>
    <m/>
    <x v="2"/>
    <m/>
    <s v=""/>
    <m/>
    <s v=""/>
    <m/>
    <s v=""/>
    <m/>
    <m/>
    <m/>
    <s v=""/>
    <m/>
    <s v=""/>
    <m/>
    <m/>
    <x v="0"/>
    <m/>
    <m/>
    <m/>
    <m/>
    <x v="1"/>
    <x v="0"/>
    <x v="0"/>
  </r>
  <r>
    <n v="136"/>
    <s v=""/>
    <x v="21"/>
    <m/>
    <m/>
    <x v="6"/>
    <m/>
    <m/>
    <m/>
    <m/>
    <m/>
    <m/>
    <m/>
    <m/>
    <m/>
    <m/>
    <m/>
    <m/>
    <m/>
    <m/>
    <m/>
    <m/>
    <m/>
    <m/>
    <m/>
    <m/>
    <m/>
    <x v="2"/>
    <m/>
    <s v=""/>
    <m/>
    <s v=""/>
    <m/>
    <s v=""/>
    <m/>
    <m/>
    <m/>
    <s v=""/>
    <m/>
    <s v=""/>
    <m/>
    <m/>
    <x v="0"/>
    <m/>
    <m/>
    <m/>
    <m/>
    <x v="1"/>
    <x v="0"/>
    <x v="0"/>
  </r>
  <r>
    <n v="137"/>
    <s v=""/>
    <x v="21"/>
    <m/>
    <m/>
    <x v="6"/>
    <m/>
    <m/>
    <m/>
    <m/>
    <m/>
    <m/>
    <m/>
    <m/>
    <m/>
    <m/>
    <m/>
    <m/>
    <m/>
    <m/>
    <m/>
    <m/>
    <m/>
    <m/>
    <m/>
    <m/>
    <m/>
    <x v="2"/>
    <m/>
    <s v=""/>
    <m/>
    <s v=""/>
    <m/>
    <s v=""/>
    <m/>
    <m/>
    <m/>
    <s v=""/>
    <m/>
    <s v=""/>
    <m/>
    <m/>
    <x v="0"/>
    <m/>
    <m/>
    <m/>
    <m/>
    <x v="1"/>
    <x v="0"/>
    <x v="0"/>
  </r>
  <r>
    <n v="138"/>
    <s v=""/>
    <x v="21"/>
    <m/>
    <m/>
    <x v="6"/>
    <m/>
    <m/>
    <m/>
    <m/>
    <m/>
    <m/>
    <m/>
    <m/>
    <m/>
    <m/>
    <m/>
    <m/>
    <m/>
    <m/>
    <m/>
    <m/>
    <m/>
    <m/>
    <m/>
    <m/>
    <m/>
    <x v="2"/>
    <m/>
    <s v=""/>
    <m/>
    <s v=""/>
    <m/>
    <s v=""/>
    <m/>
    <m/>
    <m/>
    <s v=""/>
    <m/>
    <s v=""/>
    <m/>
    <m/>
    <x v="0"/>
    <m/>
    <m/>
    <m/>
    <m/>
    <x v="1"/>
    <x v="0"/>
    <x v="0"/>
  </r>
  <r>
    <n v="139"/>
    <s v=""/>
    <x v="21"/>
    <m/>
    <m/>
    <x v="6"/>
    <m/>
    <m/>
    <m/>
    <m/>
    <m/>
    <m/>
    <m/>
    <m/>
    <m/>
    <m/>
    <m/>
    <m/>
    <m/>
    <m/>
    <m/>
    <m/>
    <m/>
    <m/>
    <m/>
    <m/>
    <m/>
    <x v="2"/>
    <m/>
    <s v=""/>
    <m/>
    <s v=""/>
    <m/>
    <s v=""/>
    <m/>
    <m/>
    <m/>
    <s v=""/>
    <m/>
    <s v=""/>
    <m/>
    <m/>
    <x v="0"/>
    <m/>
    <m/>
    <m/>
    <m/>
    <x v="1"/>
    <x v="0"/>
    <x v="0"/>
  </r>
  <r>
    <n v="140"/>
    <s v=""/>
    <x v="21"/>
    <m/>
    <m/>
    <x v="6"/>
    <m/>
    <m/>
    <m/>
    <m/>
    <m/>
    <m/>
    <m/>
    <m/>
    <m/>
    <m/>
    <m/>
    <m/>
    <m/>
    <m/>
    <m/>
    <m/>
    <m/>
    <m/>
    <m/>
    <m/>
    <m/>
    <x v="2"/>
    <m/>
    <s v=""/>
    <m/>
    <s v=""/>
    <m/>
    <s v=""/>
    <m/>
    <m/>
    <m/>
    <s v=""/>
    <m/>
    <s v=""/>
    <m/>
    <m/>
    <x v="0"/>
    <m/>
    <m/>
    <m/>
    <m/>
    <x v="1"/>
    <x v="0"/>
    <x v="0"/>
  </r>
  <r>
    <n v="141"/>
    <s v=""/>
    <x v="21"/>
    <m/>
    <m/>
    <x v="6"/>
    <m/>
    <m/>
    <m/>
    <m/>
    <m/>
    <m/>
    <m/>
    <m/>
    <m/>
    <m/>
    <m/>
    <m/>
    <m/>
    <m/>
    <m/>
    <m/>
    <m/>
    <m/>
    <m/>
    <m/>
    <m/>
    <x v="2"/>
    <m/>
    <s v=""/>
    <m/>
    <s v=""/>
    <m/>
    <s v=""/>
    <m/>
    <m/>
    <m/>
    <s v=""/>
    <m/>
    <s v=""/>
    <m/>
    <m/>
    <x v="0"/>
    <m/>
    <m/>
    <m/>
    <m/>
    <x v="1"/>
    <x v="0"/>
    <x v="0"/>
  </r>
  <r>
    <n v="142"/>
    <s v=""/>
    <x v="21"/>
    <m/>
    <m/>
    <x v="6"/>
    <m/>
    <m/>
    <m/>
    <m/>
    <m/>
    <m/>
    <m/>
    <m/>
    <m/>
    <m/>
    <m/>
    <m/>
    <m/>
    <m/>
    <m/>
    <m/>
    <m/>
    <m/>
    <m/>
    <m/>
    <m/>
    <x v="2"/>
    <m/>
    <s v=""/>
    <m/>
    <s v=""/>
    <m/>
    <s v=""/>
    <m/>
    <m/>
    <m/>
    <s v=""/>
    <m/>
    <s v=""/>
    <m/>
    <m/>
    <x v="0"/>
    <m/>
    <m/>
    <m/>
    <m/>
    <x v="1"/>
    <x v="0"/>
    <x v="0"/>
  </r>
  <r>
    <n v="143"/>
    <s v=""/>
    <x v="21"/>
    <m/>
    <m/>
    <x v="6"/>
    <m/>
    <m/>
    <m/>
    <m/>
    <m/>
    <m/>
    <m/>
    <m/>
    <m/>
    <m/>
    <m/>
    <m/>
    <m/>
    <m/>
    <m/>
    <m/>
    <m/>
    <m/>
    <m/>
    <m/>
    <m/>
    <x v="2"/>
    <m/>
    <s v=""/>
    <m/>
    <s v=""/>
    <m/>
    <s v=""/>
    <m/>
    <m/>
    <m/>
    <s v=""/>
    <m/>
    <s v=""/>
    <m/>
    <m/>
    <x v="0"/>
    <m/>
    <m/>
    <m/>
    <m/>
    <x v="1"/>
    <x v="0"/>
    <x v="0"/>
  </r>
  <r>
    <n v="144"/>
    <s v=""/>
    <x v="21"/>
    <m/>
    <m/>
    <x v="6"/>
    <m/>
    <m/>
    <m/>
    <m/>
    <m/>
    <m/>
    <m/>
    <m/>
    <m/>
    <m/>
    <m/>
    <m/>
    <m/>
    <m/>
    <m/>
    <m/>
    <m/>
    <m/>
    <m/>
    <m/>
    <m/>
    <x v="2"/>
    <m/>
    <s v=""/>
    <m/>
    <s v=""/>
    <m/>
    <s v=""/>
    <m/>
    <m/>
    <m/>
    <s v=""/>
    <m/>
    <s v=""/>
    <m/>
    <m/>
    <x v="0"/>
    <m/>
    <m/>
    <m/>
    <m/>
    <x v="1"/>
    <x v="0"/>
    <x v="0"/>
  </r>
  <r>
    <n v="145"/>
    <s v=""/>
    <x v="21"/>
    <m/>
    <m/>
    <x v="6"/>
    <m/>
    <m/>
    <m/>
    <m/>
    <m/>
    <m/>
    <m/>
    <m/>
    <m/>
    <m/>
    <m/>
    <m/>
    <m/>
    <m/>
    <m/>
    <m/>
    <m/>
    <m/>
    <m/>
    <m/>
    <m/>
    <x v="2"/>
    <m/>
    <s v=""/>
    <m/>
    <s v=""/>
    <m/>
    <s v=""/>
    <m/>
    <m/>
    <m/>
    <s v=""/>
    <m/>
    <s v=""/>
    <m/>
    <m/>
    <x v="0"/>
    <m/>
    <m/>
    <m/>
    <m/>
    <x v="1"/>
    <x v="0"/>
    <x v="0"/>
  </r>
  <r>
    <n v="146"/>
    <s v=""/>
    <x v="21"/>
    <m/>
    <m/>
    <x v="6"/>
    <m/>
    <m/>
    <m/>
    <m/>
    <m/>
    <m/>
    <m/>
    <m/>
    <m/>
    <m/>
    <m/>
    <m/>
    <m/>
    <m/>
    <m/>
    <m/>
    <m/>
    <m/>
    <m/>
    <m/>
    <m/>
    <x v="2"/>
    <m/>
    <s v=""/>
    <m/>
    <s v=""/>
    <m/>
    <s v=""/>
    <m/>
    <m/>
    <m/>
    <s v=""/>
    <m/>
    <s v=""/>
    <m/>
    <m/>
    <x v="0"/>
    <m/>
    <m/>
    <m/>
    <m/>
    <x v="1"/>
    <x v="0"/>
    <x v="0"/>
  </r>
  <r>
    <n v="147"/>
    <s v=""/>
    <x v="21"/>
    <m/>
    <m/>
    <x v="6"/>
    <m/>
    <m/>
    <m/>
    <m/>
    <m/>
    <m/>
    <m/>
    <m/>
    <m/>
    <m/>
    <m/>
    <m/>
    <m/>
    <m/>
    <m/>
    <m/>
    <m/>
    <m/>
    <m/>
    <m/>
    <m/>
    <x v="2"/>
    <m/>
    <s v=""/>
    <m/>
    <s v=""/>
    <m/>
    <s v=""/>
    <m/>
    <m/>
    <m/>
    <s v=""/>
    <m/>
    <s v=""/>
    <m/>
    <m/>
    <x v="0"/>
    <m/>
    <m/>
    <m/>
    <m/>
    <x v="1"/>
    <x v="0"/>
    <x v="0"/>
  </r>
  <r>
    <n v="148"/>
    <s v=""/>
    <x v="21"/>
    <m/>
    <m/>
    <x v="6"/>
    <m/>
    <m/>
    <m/>
    <m/>
    <m/>
    <m/>
    <m/>
    <m/>
    <m/>
    <m/>
    <m/>
    <m/>
    <m/>
    <m/>
    <m/>
    <m/>
    <m/>
    <m/>
    <m/>
    <m/>
    <m/>
    <x v="2"/>
    <m/>
    <s v=""/>
    <m/>
    <s v=""/>
    <m/>
    <s v=""/>
    <m/>
    <m/>
    <m/>
    <s v=""/>
    <m/>
    <s v=""/>
    <m/>
    <m/>
    <x v="0"/>
    <m/>
    <m/>
    <m/>
    <m/>
    <x v="1"/>
    <x v="0"/>
    <x v="0"/>
  </r>
  <r>
    <n v="149"/>
    <s v=""/>
    <x v="21"/>
    <m/>
    <m/>
    <x v="6"/>
    <m/>
    <m/>
    <m/>
    <m/>
    <m/>
    <m/>
    <m/>
    <m/>
    <m/>
    <m/>
    <m/>
    <m/>
    <m/>
    <m/>
    <m/>
    <m/>
    <m/>
    <m/>
    <m/>
    <m/>
    <m/>
    <x v="2"/>
    <m/>
    <s v=""/>
    <m/>
    <s v=""/>
    <m/>
    <s v=""/>
    <m/>
    <m/>
    <m/>
    <s v=""/>
    <m/>
    <s v=""/>
    <m/>
    <m/>
    <x v="0"/>
    <m/>
    <m/>
    <m/>
    <m/>
    <x v="1"/>
    <x v="0"/>
    <x v="0"/>
  </r>
  <r>
    <n v="150"/>
    <s v=""/>
    <x v="21"/>
    <m/>
    <m/>
    <x v="6"/>
    <m/>
    <m/>
    <m/>
    <m/>
    <m/>
    <m/>
    <m/>
    <m/>
    <m/>
    <m/>
    <m/>
    <m/>
    <m/>
    <m/>
    <m/>
    <m/>
    <m/>
    <m/>
    <m/>
    <m/>
    <m/>
    <x v="2"/>
    <m/>
    <s v=""/>
    <m/>
    <s v=""/>
    <m/>
    <s v=""/>
    <m/>
    <m/>
    <m/>
    <s v=""/>
    <m/>
    <s v=""/>
    <m/>
    <m/>
    <x v="0"/>
    <m/>
    <m/>
    <m/>
    <m/>
    <x v="1"/>
    <x v="0"/>
    <x v="0"/>
  </r>
  <r>
    <n v="151"/>
    <s v=""/>
    <x v="21"/>
    <m/>
    <m/>
    <x v="6"/>
    <m/>
    <m/>
    <m/>
    <m/>
    <m/>
    <m/>
    <m/>
    <m/>
    <m/>
    <m/>
    <m/>
    <m/>
    <m/>
    <m/>
    <m/>
    <m/>
    <m/>
    <m/>
    <m/>
    <m/>
    <m/>
    <x v="2"/>
    <m/>
    <s v=""/>
    <m/>
    <s v=""/>
    <m/>
    <s v=""/>
    <m/>
    <m/>
    <m/>
    <s v=""/>
    <m/>
    <s v=""/>
    <m/>
    <m/>
    <x v="0"/>
    <m/>
    <m/>
    <m/>
    <m/>
    <x v="1"/>
    <x v="0"/>
    <x v="0"/>
  </r>
  <r>
    <n v="152"/>
    <s v=""/>
    <x v="21"/>
    <m/>
    <m/>
    <x v="6"/>
    <m/>
    <m/>
    <m/>
    <m/>
    <m/>
    <m/>
    <m/>
    <m/>
    <m/>
    <m/>
    <m/>
    <m/>
    <m/>
    <m/>
    <m/>
    <m/>
    <m/>
    <m/>
    <m/>
    <m/>
    <m/>
    <x v="2"/>
    <m/>
    <s v=""/>
    <m/>
    <s v=""/>
    <m/>
    <s v=""/>
    <m/>
    <m/>
    <m/>
    <s v=""/>
    <m/>
    <s v=""/>
    <m/>
    <m/>
    <x v="0"/>
    <m/>
    <m/>
    <m/>
    <m/>
    <x v="1"/>
    <x v="0"/>
    <x v="0"/>
  </r>
  <r>
    <n v="153"/>
    <s v=""/>
    <x v="21"/>
    <m/>
    <m/>
    <x v="6"/>
    <m/>
    <m/>
    <m/>
    <m/>
    <m/>
    <m/>
    <m/>
    <m/>
    <m/>
    <m/>
    <m/>
    <m/>
    <m/>
    <m/>
    <m/>
    <m/>
    <m/>
    <m/>
    <m/>
    <m/>
    <m/>
    <x v="2"/>
    <m/>
    <s v=""/>
    <m/>
    <s v=""/>
    <m/>
    <s v=""/>
    <m/>
    <m/>
    <m/>
    <s v=""/>
    <m/>
    <s v=""/>
    <m/>
    <m/>
    <x v="0"/>
    <m/>
    <m/>
    <m/>
    <m/>
    <x v="1"/>
    <x v="0"/>
    <x v="0"/>
  </r>
  <r>
    <n v="154"/>
    <s v=""/>
    <x v="21"/>
    <m/>
    <m/>
    <x v="6"/>
    <m/>
    <m/>
    <m/>
    <m/>
    <m/>
    <m/>
    <m/>
    <m/>
    <m/>
    <m/>
    <m/>
    <m/>
    <m/>
    <m/>
    <m/>
    <m/>
    <m/>
    <m/>
    <m/>
    <m/>
    <m/>
    <x v="2"/>
    <m/>
    <s v=""/>
    <m/>
    <s v=""/>
    <m/>
    <s v=""/>
    <m/>
    <m/>
    <m/>
    <s v=""/>
    <m/>
    <s v=""/>
    <m/>
    <m/>
    <x v="0"/>
    <m/>
    <m/>
    <m/>
    <m/>
    <x v="1"/>
    <x v="0"/>
    <x v="0"/>
  </r>
  <r>
    <n v="155"/>
    <s v=""/>
    <x v="21"/>
    <m/>
    <m/>
    <x v="6"/>
    <m/>
    <m/>
    <m/>
    <m/>
    <m/>
    <m/>
    <m/>
    <m/>
    <m/>
    <m/>
    <m/>
    <m/>
    <m/>
    <m/>
    <m/>
    <m/>
    <m/>
    <m/>
    <m/>
    <m/>
    <m/>
    <x v="2"/>
    <m/>
    <s v=""/>
    <m/>
    <s v=""/>
    <m/>
    <s v=""/>
    <m/>
    <m/>
    <m/>
    <s v=""/>
    <m/>
    <s v=""/>
    <m/>
    <m/>
    <x v="0"/>
    <m/>
    <m/>
    <m/>
    <m/>
    <x v="1"/>
    <x v="0"/>
    <x v="0"/>
  </r>
  <r>
    <n v="156"/>
    <s v=""/>
    <x v="21"/>
    <m/>
    <m/>
    <x v="6"/>
    <m/>
    <m/>
    <m/>
    <m/>
    <m/>
    <m/>
    <m/>
    <m/>
    <m/>
    <m/>
    <m/>
    <m/>
    <m/>
    <m/>
    <m/>
    <m/>
    <m/>
    <m/>
    <m/>
    <m/>
    <m/>
    <x v="2"/>
    <m/>
    <s v=""/>
    <m/>
    <s v=""/>
    <m/>
    <s v=""/>
    <m/>
    <m/>
    <m/>
    <s v=""/>
    <m/>
    <s v=""/>
    <m/>
    <m/>
    <x v="0"/>
    <m/>
    <m/>
    <m/>
    <m/>
    <x v="1"/>
    <x v="0"/>
    <x v="0"/>
  </r>
  <r>
    <n v="157"/>
    <s v=""/>
    <x v="21"/>
    <m/>
    <m/>
    <x v="6"/>
    <m/>
    <m/>
    <m/>
    <m/>
    <m/>
    <m/>
    <m/>
    <m/>
    <m/>
    <m/>
    <m/>
    <m/>
    <m/>
    <m/>
    <m/>
    <m/>
    <m/>
    <m/>
    <m/>
    <m/>
    <m/>
    <x v="2"/>
    <m/>
    <s v=""/>
    <m/>
    <s v=""/>
    <m/>
    <s v=""/>
    <m/>
    <m/>
    <m/>
    <s v=""/>
    <m/>
    <s v=""/>
    <m/>
    <m/>
    <x v="0"/>
    <m/>
    <m/>
    <m/>
    <m/>
    <x v="1"/>
    <x v="0"/>
    <x v="0"/>
  </r>
  <r>
    <n v="158"/>
    <s v=""/>
    <x v="21"/>
    <m/>
    <m/>
    <x v="6"/>
    <m/>
    <m/>
    <m/>
    <m/>
    <m/>
    <m/>
    <m/>
    <m/>
    <m/>
    <m/>
    <m/>
    <m/>
    <m/>
    <m/>
    <m/>
    <m/>
    <m/>
    <m/>
    <m/>
    <m/>
    <m/>
    <x v="2"/>
    <m/>
    <s v=""/>
    <m/>
    <s v=""/>
    <m/>
    <s v=""/>
    <m/>
    <m/>
    <m/>
    <s v=""/>
    <m/>
    <s v=""/>
    <m/>
    <m/>
    <x v="0"/>
    <m/>
    <m/>
    <m/>
    <m/>
    <x v="1"/>
    <x v="0"/>
    <x v="0"/>
  </r>
  <r>
    <n v="159"/>
    <s v=""/>
    <x v="21"/>
    <m/>
    <m/>
    <x v="6"/>
    <m/>
    <m/>
    <m/>
    <m/>
    <m/>
    <m/>
    <m/>
    <m/>
    <m/>
    <m/>
    <m/>
    <m/>
    <m/>
    <m/>
    <m/>
    <m/>
    <m/>
    <m/>
    <m/>
    <m/>
    <m/>
    <x v="2"/>
    <m/>
    <s v=""/>
    <m/>
    <s v=""/>
    <m/>
    <s v=""/>
    <m/>
    <m/>
    <m/>
    <s v=""/>
    <m/>
    <s v=""/>
    <m/>
    <m/>
    <x v="0"/>
    <m/>
    <m/>
    <m/>
    <m/>
    <x v="1"/>
    <x v="0"/>
    <x v="0"/>
  </r>
  <r>
    <n v="160"/>
    <s v=""/>
    <x v="21"/>
    <m/>
    <m/>
    <x v="6"/>
    <m/>
    <m/>
    <m/>
    <m/>
    <m/>
    <m/>
    <m/>
    <m/>
    <m/>
    <m/>
    <m/>
    <m/>
    <m/>
    <m/>
    <m/>
    <m/>
    <m/>
    <m/>
    <m/>
    <m/>
    <m/>
    <x v="2"/>
    <m/>
    <s v=""/>
    <m/>
    <s v=""/>
    <m/>
    <s v=""/>
    <m/>
    <m/>
    <m/>
    <s v=""/>
    <m/>
    <s v=""/>
    <m/>
    <m/>
    <x v="0"/>
    <m/>
    <m/>
    <m/>
    <m/>
    <x v="1"/>
    <x v="0"/>
    <x v="0"/>
  </r>
  <r>
    <n v="161"/>
    <s v=""/>
    <x v="21"/>
    <m/>
    <m/>
    <x v="6"/>
    <m/>
    <m/>
    <m/>
    <m/>
    <m/>
    <m/>
    <m/>
    <m/>
    <m/>
    <m/>
    <m/>
    <m/>
    <m/>
    <m/>
    <m/>
    <m/>
    <m/>
    <m/>
    <m/>
    <m/>
    <m/>
    <x v="2"/>
    <m/>
    <s v=""/>
    <m/>
    <s v=""/>
    <m/>
    <s v=""/>
    <m/>
    <m/>
    <m/>
    <s v=""/>
    <m/>
    <s v=""/>
    <m/>
    <m/>
    <x v="0"/>
    <m/>
    <m/>
    <m/>
    <m/>
    <x v="1"/>
    <x v="0"/>
    <x v="0"/>
  </r>
  <r>
    <n v="162"/>
    <s v=""/>
    <x v="21"/>
    <m/>
    <m/>
    <x v="6"/>
    <m/>
    <m/>
    <m/>
    <m/>
    <m/>
    <m/>
    <m/>
    <m/>
    <m/>
    <m/>
    <m/>
    <m/>
    <m/>
    <m/>
    <m/>
    <m/>
    <m/>
    <m/>
    <m/>
    <m/>
    <m/>
    <x v="2"/>
    <m/>
    <s v=""/>
    <m/>
    <s v=""/>
    <m/>
    <s v=""/>
    <m/>
    <m/>
    <m/>
    <s v=""/>
    <m/>
    <s v=""/>
    <m/>
    <m/>
    <x v="0"/>
    <m/>
    <m/>
    <m/>
    <m/>
    <x v="1"/>
    <x v="0"/>
    <x v="0"/>
  </r>
  <r>
    <n v="163"/>
    <s v=""/>
    <x v="21"/>
    <m/>
    <m/>
    <x v="6"/>
    <m/>
    <m/>
    <m/>
    <m/>
    <m/>
    <m/>
    <m/>
    <m/>
    <m/>
    <m/>
    <m/>
    <m/>
    <m/>
    <m/>
    <m/>
    <m/>
    <m/>
    <m/>
    <m/>
    <m/>
    <m/>
    <x v="2"/>
    <m/>
    <s v=""/>
    <m/>
    <s v=""/>
    <m/>
    <s v=""/>
    <m/>
    <m/>
    <m/>
    <s v=""/>
    <m/>
    <s v=""/>
    <m/>
    <m/>
    <x v="0"/>
    <m/>
    <m/>
    <m/>
    <m/>
    <x v="1"/>
    <x v="0"/>
    <x v="0"/>
  </r>
  <r>
    <n v="164"/>
    <s v=""/>
    <x v="21"/>
    <m/>
    <m/>
    <x v="6"/>
    <m/>
    <m/>
    <m/>
    <m/>
    <m/>
    <m/>
    <m/>
    <m/>
    <m/>
    <m/>
    <m/>
    <m/>
    <m/>
    <m/>
    <m/>
    <m/>
    <m/>
    <m/>
    <m/>
    <m/>
    <m/>
    <x v="2"/>
    <m/>
    <s v=""/>
    <m/>
    <s v=""/>
    <m/>
    <s v=""/>
    <m/>
    <m/>
    <m/>
    <s v=""/>
    <m/>
    <s v=""/>
    <m/>
    <m/>
    <x v="0"/>
    <m/>
    <m/>
    <m/>
    <m/>
    <x v="1"/>
    <x v="0"/>
    <x v="0"/>
  </r>
  <r>
    <n v="165"/>
    <s v=""/>
    <x v="21"/>
    <m/>
    <m/>
    <x v="6"/>
    <m/>
    <m/>
    <m/>
    <m/>
    <m/>
    <m/>
    <m/>
    <m/>
    <m/>
    <m/>
    <m/>
    <m/>
    <m/>
    <m/>
    <m/>
    <m/>
    <m/>
    <m/>
    <m/>
    <m/>
    <m/>
    <x v="2"/>
    <m/>
    <s v=""/>
    <m/>
    <s v=""/>
    <m/>
    <s v=""/>
    <m/>
    <m/>
    <m/>
    <s v=""/>
    <m/>
    <s v=""/>
    <m/>
    <m/>
    <x v="0"/>
    <m/>
    <m/>
    <m/>
    <m/>
    <x v="1"/>
    <x v="0"/>
    <x v="0"/>
  </r>
  <r>
    <n v="166"/>
    <s v=""/>
    <x v="21"/>
    <m/>
    <m/>
    <x v="6"/>
    <m/>
    <m/>
    <m/>
    <m/>
    <m/>
    <m/>
    <m/>
    <m/>
    <m/>
    <m/>
    <m/>
    <m/>
    <m/>
    <m/>
    <m/>
    <m/>
    <m/>
    <m/>
    <m/>
    <m/>
    <m/>
    <x v="2"/>
    <m/>
    <s v=""/>
    <m/>
    <s v=""/>
    <m/>
    <s v=""/>
    <m/>
    <m/>
    <m/>
    <s v=""/>
    <m/>
    <s v=""/>
    <m/>
    <m/>
    <x v="0"/>
    <m/>
    <m/>
    <m/>
    <m/>
    <x v="1"/>
    <x v="0"/>
    <x v="0"/>
  </r>
  <r>
    <n v="167"/>
    <s v=""/>
    <x v="21"/>
    <m/>
    <m/>
    <x v="6"/>
    <m/>
    <m/>
    <m/>
    <m/>
    <m/>
    <m/>
    <m/>
    <m/>
    <m/>
    <m/>
    <m/>
    <m/>
    <m/>
    <m/>
    <m/>
    <m/>
    <m/>
    <m/>
    <m/>
    <m/>
    <m/>
    <x v="2"/>
    <m/>
    <s v=""/>
    <m/>
    <s v=""/>
    <m/>
    <s v=""/>
    <m/>
    <m/>
    <m/>
    <s v=""/>
    <m/>
    <s v=""/>
    <m/>
    <m/>
    <x v="0"/>
    <m/>
    <m/>
    <m/>
    <m/>
    <x v="1"/>
    <x v="0"/>
    <x v="0"/>
  </r>
  <r>
    <n v="168"/>
    <s v=""/>
    <x v="21"/>
    <m/>
    <m/>
    <x v="6"/>
    <m/>
    <m/>
    <m/>
    <m/>
    <m/>
    <m/>
    <m/>
    <m/>
    <m/>
    <m/>
    <m/>
    <m/>
    <m/>
    <m/>
    <m/>
    <m/>
    <m/>
    <m/>
    <m/>
    <m/>
    <m/>
    <x v="2"/>
    <m/>
    <s v=""/>
    <m/>
    <s v=""/>
    <m/>
    <s v=""/>
    <m/>
    <m/>
    <m/>
    <s v=""/>
    <m/>
    <s v=""/>
    <m/>
    <m/>
    <x v="0"/>
    <m/>
    <m/>
    <m/>
    <m/>
    <x v="1"/>
    <x v="0"/>
    <x v="0"/>
  </r>
  <r>
    <n v="169"/>
    <s v=""/>
    <x v="21"/>
    <m/>
    <m/>
    <x v="6"/>
    <m/>
    <m/>
    <m/>
    <m/>
    <m/>
    <m/>
    <m/>
    <m/>
    <m/>
    <m/>
    <m/>
    <m/>
    <m/>
    <m/>
    <m/>
    <m/>
    <m/>
    <m/>
    <m/>
    <m/>
    <m/>
    <x v="2"/>
    <m/>
    <s v=""/>
    <m/>
    <s v=""/>
    <m/>
    <s v=""/>
    <m/>
    <m/>
    <m/>
    <s v=""/>
    <m/>
    <s v=""/>
    <m/>
    <m/>
    <x v="0"/>
    <m/>
    <m/>
    <m/>
    <m/>
    <x v="1"/>
    <x v="0"/>
    <x v="0"/>
  </r>
  <r>
    <n v="170"/>
    <s v=""/>
    <x v="21"/>
    <m/>
    <m/>
    <x v="6"/>
    <m/>
    <m/>
    <m/>
    <m/>
    <m/>
    <m/>
    <m/>
    <m/>
    <m/>
    <m/>
    <m/>
    <m/>
    <m/>
    <m/>
    <m/>
    <m/>
    <m/>
    <m/>
    <m/>
    <m/>
    <m/>
    <x v="2"/>
    <m/>
    <s v=""/>
    <m/>
    <s v=""/>
    <m/>
    <s v=""/>
    <m/>
    <m/>
    <m/>
    <s v=""/>
    <m/>
    <s v=""/>
    <m/>
    <m/>
    <x v="0"/>
    <m/>
    <m/>
    <m/>
    <m/>
    <x v="1"/>
    <x v="0"/>
    <x v="0"/>
  </r>
  <r>
    <n v="171"/>
    <s v=""/>
    <x v="21"/>
    <m/>
    <m/>
    <x v="6"/>
    <m/>
    <m/>
    <m/>
    <m/>
    <m/>
    <m/>
    <m/>
    <m/>
    <m/>
    <m/>
    <m/>
    <m/>
    <m/>
    <m/>
    <m/>
    <m/>
    <m/>
    <m/>
    <m/>
    <m/>
    <m/>
    <x v="2"/>
    <m/>
    <s v=""/>
    <m/>
    <s v=""/>
    <m/>
    <s v=""/>
    <m/>
    <m/>
    <m/>
    <s v=""/>
    <m/>
    <s v=""/>
    <m/>
    <m/>
    <x v="0"/>
    <m/>
    <m/>
    <m/>
    <m/>
    <x v="1"/>
    <x v="0"/>
    <x v="0"/>
  </r>
  <r>
    <n v="172"/>
    <s v=""/>
    <x v="21"/>
    <m/>
    <m/>
    <x v="6"/>
    <m/>
    <m/>
    <m/>
    <m/>
    <m/>
    <m/>
    <m/>
    <m/>
    <m/>
    <m/>
    <m/>
    <m/>
    <m/>
    <m/>
    <m/>
    <m/>
    <m/>
    <m/>
    <m/>
    <m/>
    <m/>
    <x v="2"/>
    <m/>
    <s v=""/>
    <m/>
    <s v=""/>
    <m/>
    <s v=""/>
    <m/>
    <m/>
    <m/>
    <s v=""/>
    <m/>
    <s v=""/>
    <m/>
    <m/>
    <x v="0"/>
    <m/>
    <m/>
    <m/>
    <m/>
    <x v="1"/>
    <x v="0"/>
    <x v="0"/>
  </r>
  <r>
    <n v="173"/>
    <s v=""/>
    <x v="21"/>
    <m/>
    <m/>
    <x v="6"/>
    <m/>
    <m/>
    <m/>
    <m/>
    <m/>
    <m/>
    <m/>
    <m/>
    <m/>
    <m/>
    <m/>
    <m/>
    <m/>
    <m/>
    <m/>
    <m/>
    <m/>
    <m/>
    <m/>
    <m/>
    <m/>
    <x v="2"/>
    <m/>
    <s v=""/>
    <m/>
    <s v=""/>
    <m/>
    <s v=""/>
    <m/>
    <m/>
    <m/>
    <s v=""/>
    <m/>
    <s v=""/>
    <m/>
    <m/>
    <x v="0"/>
    <m/>
    <m/>
    <m/>
    <m/>
    <x v="1"/>
    <x v="0"/>
    <x v="0"/>
  </r>
  <r>
    <n v="174"/>
    <s v=""/>
    <x v="21"/>
    <m/>
    <m/>
    <x v="6"/>
    <m/>
    <m/>
    <m/>
    <m/>
    <m/>
    <m/>
    <m/>
    <m/>
    <m/>
    <m/>
    <m/>
    <m/>
    <m/>
    <m/>
    <m/>
    <m/>
    <m/>
    <m/>
    <m/>
    <m/>
    <m/>
    <x v="2"/>
    <m/>
    <s v=""/>
    <m/>
    <s v=""/>
    <m/>
    <s v=""/>
    <m/>
    <m/>
    <m/>
    <s v=""/>
    <m/>
    <s v=""/>
    <m/>
    <m/>
    <x v="0"/>
    <m/>
    <m/>
    <m/>
    <m/>
    <x v="1"/>
    <x v="0"/>
    <x v="0"/>
  </r>
  <r>
    <n v="175"/>
    <s v=""/>
    <x v="21"/>
    <m/>
    <m/>
    <x v="6"/>
    <m/>
    <m/>
    <m/>
    <m/>
    <m/>
    <m/>
    <m/>
    <m/>
    <m/>
    <m/>
    <m/>
    <m/>
    <m/>
    <m/>
    <m/>
    <m/>
    <m/>
    <m/>
    <m/>
    <m/>
    <m/>
    <x v="2"/>
    <m/>
    <s v=""/>
    <m/>
    <s v=""/>
    <m/>
    <s v=""/>
    <m/>
    <m/>
    <m/>
    <s v=""/>
    <m/>
    <s v=""/>
    <m/>
    <m/>
    <x v="0"/>
    <m/>
    <m/>
    <m/>
    <m/>
    <x v="1"/>
    <x v="0"/>
    <x v="0"/>
  </r>
  <r>
    <n v="176"/>
    <s v=""/>
    <x v="21"/>
    <m/>
    <m/>
    <x v="6"/>
    <m/>
    <m/>
    <m/>
    <m/>
    <m/>
    <m/>
    <m/>
    <m/>
    <m/>
    <m/>
    <m/>
    <m/>
    <m/>
    <m/>
    <m/>
    <m/>
    <m/>
    <m/>
    <m/>
    <m/>
    <m/>
    <x v="2"/>
    <m/>
    <s v=""/>
    <m/>
    <s v=""/>
    <m/>
    <s v=""/>
    <m/>
    <m/>
    <m/>
    <s v=""/>
    <m/>
    <s v=""/>
    <m/>
    <m/>
    <x v="0"/>
    <m/>
    <m/>
    <m/>
    <m/>
    <x v="1"/>
    <x v="0"/>
    <x v="0"/>
  </r>
  <r>
    <n v="177"/>
    <s v=""/>
    <x v="21"/>
    <m/>
    <m/>
    <x v="6"/>
    <m/>
    <m/>
    <m/>
    <m/>
    <m/>
    <m/>
    <m/>
    <m/>
    <m/>
    <m/>
    <m/>
    <m/>
    <m/>
    <m/>
    <m/>
    <m/>
    <m/>
    <m/>
    <m/>
    <m/>
    <m/>
    <x v="2"/>
    <m/>
    <s v=""/>
    <m/>
    <s v=""/>
    <m/>
    <s v=""/>
    <m/>
    <m/>
    <m/>
    <s v=""/>
    <m/>
    <s v=""/>
    <m/>
    <m/>
    <x v="0"/>
    <m/>
    <m/>
    <m/>
    <m/>
    <x v="1"/>
    <x v="0"/>
    <x v="0"/>
  </r>
  <r>
    <n v="178"/>
    <s v=""/>
    <x v="21"/>
    <m/>
    <m/>
    <x v="6"/>
    <m/>
    <m/>
    <m/>
    <m/>
    <m/>
    <m/>
    <m/>
    <m/>
    <m/>
    <m/>
    <m/>
    <m/>
    <m/>
    <m/>
    <m/>
    <m/>
    <m/>
    <m/>
    <m/>
    <m/>
    <m/>
    <x v="2"/>
    <m/>
    <s v=""/>
    <m/>
    <s v=""/>
    <m/>
    <s v=""/>
    <m/>
    <m/>
    <m/>
    <s v=""/>
    <m/>
    <s v=""/>
    <m/>
    <m/>
    <x v="0"/>
    <m/>
    <m/>
    <m/>
    <m/>
    <x v="1"/>
    <x v="0"/>
    <x v="0"/>
  </r>
  <r>
    <n v="179"/>
    <s v=""/>
    <x v="21"/>
    <m/>
    <m/>
    <x v="6"/>
    <m/>
    <m/>
    <m/>
    <m/>
    <m/>
    <m/>
    <m/>
    <m/>
    <m/>
    <m/>
    <m/>
    <m/>
    <m/>
    <m/>
    <m/>
    <m/>
    <m/>
    <m/>
    <m/>
    <m/>
    <m/>
    <x v="2"/>
    <m/>
    <s v=""/>
    <m/>
    <s v=""/>
    <m/>
    <s v=""/>
    <m/>
    <m/>
    <m/>
    <s v=""/>
    <m/>
    <s v=""/>
    <m/>
    <m/>
    <x v="0"/>
    <m/>
    <m/>
    <m/>
    <m/>
    <x v="1"/>
    <x v="0"/>
    <x v="0"/>
  </r>
  <r>
    <n v="180"/>
    <s v=""/>
    <x v="21"/>
    <m/>
    <m/>
    <x v="6"/>
    <m/>
    <m/>
    <m/>
    <m/>
    <m/>
    <m/>
    <m/>
    <m/>
    <m/>
    <m/>
    <m/>
    <m/>
    <m/>
    <m/>
    <m/>
    <m/>
    <m/>
    <m/>
    <m/>
    <m/>
    <m/>
    <x v="2"/>
    <m/>
    <s v=""/>
    <m/>
    <s v=""/>
    <m/>
    <s v=""/>
    <m/>
    <m/>
    <m/>
    <s v=""/>
    <m/>
    <s v=""/>
    <m/>
    <m/>
    <x v="0"/>
    <m/>
    <m/>
    <m/>
    <m/>
    <x v="1"/>
    <x v="0"/>
    <x v="0"/>
  </r>
  <r>
    <n v="181"/>
    <s v=""/>
    <x v="21"/>
    <m/>
    <m/>
    <x v="6"/>
    <m/>
    <m/>
    <m/>
    <m/>
    <m/>
    <m/>
    <m/>
    <m/>
    <m/>
    <m/>
    <m/>
    <m/>
    <m/>
    <m/>
    <m/>
    <m/>
    <m/>
    <m/>
    <m/>
    <m/>
    <m/>
    <x v="2"/>
    <m/>
    <s v=""/>
    <m/>
    <s v=""/>
    <m/>
    <s v=""/>
    <m/>
    <m/>
    <m/>
    <s v=""/>
    <m/>
    <s v=""/>
    <m/>
    <m/>
    <x v="0"/>
    <m/>
    <m/>
    <m/>
    <m/>
    <x v="1"/>
    <x v="0"/>
    <x v="0"/>
  </r>
  <r>
    <n v="182"/>
    <s v=""/>
    <x v="21"/>
    <m/>
    <m/>
    <x v="6"/>
    <m/>
    <m/>
    <m/>
    <m/>
    <m/>
    <m/>
    <m/>
    <m/>
    <m/>
    <m/>
    <m/>
    <m/>
    <m/>
    <m/>
    <m/>
    <m/>
    <m/>
    <m/>
    <m/>
    <m/>
    <m/>
    <x v="2"/>
    <m/>
    <s v=""/>
    <m/>
    <s v=""/>
    <m/>
    <s v=""/>
    <m/>
    <m/>
    <m/>
    <s v=""/>
    <m/>
    <s v=""/>
    <m/>
    <m/>
    <x v="0"/>
    <m/>
    <m/>
    <m/>
    <m/>
    <x v="1"/>
    <x v="0"/>
    <x v="0"/>
  </r>
  <r>
    <n v="183"/>
    <s v=""/>
    <x v="21"/>
    <m/>
    <m/>
    <x v="6"/>
    <m/>
    <m/>
    <m/>
    <m/>
    <m/>
    <m/>
    <m/>
    <m/>
    <m/>
    <m/>
    <m/>
    <m/>
    <m/>
    <m/>
    <m/>
    <m/>
    <m/>
    <m/>
    <m/>
    <m/>
    <m/>
    <x v="2"/>
    <m/>
    <s v=""/>
    <m/>
    <s v=""/>
    <m/>
    <s v=""/>
    <m/>
    <m/>
    <m/>
    <s v=""/>
    <m/>
    <s v=""/>
    <m/>
    <m/>
    <x v="0"/>
    <m/>
    <m/>
    <m/>
    <m/>
    <x v="1"/>
    <x v="0"/>
    <x v="0"/>
  </r>
  <r>
    <n v="184"/>
    <s v=""/>
    <x v="21"/>
    <m/>
    <m/>
    <x v="6"/>
    <m/>
    <m/>
    <m/>
    <m/>
    <m/>
    <m/>
    <m/>
    <m/>
    <m/>
    <m/>
    <m/>
    <m/>
    <m/>
    <m/>
    <m/>
    <m/>
    <m/>
    <m/>
    <m/>
    <m/>
    <m/>
    <x v="2"/>
    <m/>
    <s v=""/>
    <m/>
    <s v=""/>
    <m/>
    <s v=""/>
    <m/>
    <m/>
    <m/>
    <s v=""/>
    <m/>
    <s v=""/>
    <m/>
    <m/>
    <x v="0"/>
    <m/>
    <m/>
    <m/>
    <m/>
    <x v="1"/>
    <x v="0"/>
    <x v="0"/>
  </r>
  <r>
    <n v="185"/>
    <s v=""/>
    <x v="21"/>
    <m/>
    <m/>
    <x v="6"/>
    <m/>
    <m/>
    <m/>
    <m/>
    <m/>
    <m/>
    <m/>
    <m/>
    <m/>
    <m/>
    <m/>
    <m/>
    <m/>
    <m/>
    <m/>
    <m/>
    <m/>
    <m/>
    <m/>
    <m/>
    <m/>
    <x v="2"/>
    <m/>
    <s v=""/>
    <m/>
    <s v=""/>
    <m/>
    <s v=""/>
    <m/>
    <m/>
    <m/>
    <s v=""/>
    <m/>
    <s v=""/>
    <m/>
    <m/>
    <x v="0"/>
    <m/>
    <m/>
    <m/>
    <m/>
    <x v="1"/>
    <x v="0"/>
    <x v="0"/>
  </r>
  <r>
    <n v="186"/>
    <s v=""/>
    <x v="21"/>
    <m/>
    <m/>
    <x v="6"/>
    <m/>
    <m/>
    <m/>
    <m/>
    <m/>
    <m/>
    <m/>
    <m/>
    <m/>
    <m/>
    <m/>
    <m/>
    <m/>
    <m/>
    <m/>
    <m/>
    <m/>
    <m/>
    <m/>
    <m/>
    <m/>
    <x v="2"/>
    <m/>
    <s v=""/>
    <m/>
    <s v=""/>
    <m/>
    <s v=""/>
    <m/>
    <m/>
    <m/>
    <s v=""/>
    <m/>
    <s v=""/>
    <m/>
    <m/>
    <x v="0"/>
    <m/>
    <m/>
    <m/>
    <m/>
    <x v="1"/>
    <x v="0"/>
    <x v="0"/>
  </r>
  <r>
    <n v="187"/>
    <s v=""/>
    <x v="21"/>
    <m/>
    <m/>
    <x v="6"/>
    <m/>
    <m/>
    <m/>
    <m/>
    <m/>
    <m/>
    <m/>
    <m/>
    <m/>
    <m/>
    <m/>
    <m/>
    <m/>
    <m/>
    <m/>
    <m/>
    <m/>
    <m/>
    <m/>
    <m/>
    <m/>
    <x v="2"/>
    <m/>
    <s v=""/>
    <m/>
    <s v=""/>
    <m/>
    <s v=""/>
    <m/>
    <m/>
    <m/>
    <s v=""/>
    <m/>
    <s v=""/>
    <m/>
    <m/>
    <x v="0"/>
    <m/>
    <m/>
    <m/>
    <m/>
    <x v="1"/>
    <x v="0"/>
    <x v="0"/>
  </r>
  <r>
    <n v="188"/>
    <s v=""/>
    <x v="21"/>
    <m/>
    <m/>
    <x v="6"/>
    <m/>
    <m/>
    <m/>
    <m/>
    <m/>
    <m/>
    <m/>
    <m/>
    <m/>
    <m/>
    <m/>
    <m/>
    <m/>
    <m/>
    <m/>
    <m/>
    <m/>
    <m/>
    <m/>
    <m/>
    <m/>
    <x v="2"/>
    <m/>
    <s v=""/>
    <m/>
    <s v=""/>
    <m/>
    <s v=""/>
    <m/>
    <m/>
    <m/>
    <s v=""/>
    <m/>
    <s v=""/>
    <m/>
    <m/>
    <x v="0"/>
    <m/>
    <m/>
    <m/>
    <m/>
    <x v="1"/>
    <x v="0"/>
    <x v="0"/>
  </r>
  <r>
    <n v="189"/>
    <s v=""/>
    <x v="21"/>
    <m/>
    <m/>
    <x v="6"/>
    <m/>
    <m/>
    <m/>
    <m/>
    <m/>
    <m/>
    <m/>
    <m/>
    <m/>
    <m/>
    <m/>
    <m/>
    <m/>
    <m/>
    <m/>
    <m/>
    <m/>
    <m/>
    <m/>
    <m/>
    <m/>
    <x v="2"/>
    <m/>
    <s v=""/>
    <m/>
    <s v=""/>
    <m/>
    <s v=""/>
    <m/>
    <m/>
    <m/>
    <s v=""/>
    <m/>
    <s v=""/>
    <m/>
    <m/>
    <x v="0"/>
    <m/>
    <m/>
    <m/>
    <m/>
    <x v="1"/>
    <x v="0"/>
    <x v="0"/>
  </r>
  <r>
    <n v="190"/>
    <s v=""/>
    <x v="21"/>
    <m/>
    <m/>
    <x v="6"/>
    <m/>
    <m/>
    <m/>
    <m/>
    <m/>
    <m/>
    <m/>
    <m/>
    <m/>
    <m/>
    <m/>
    <m/>
    <m/>
    <m/>
    <m/>
    <m/>
    <m/>
    <m/>
    <m/>
    <m/>
    <m/>
    <x v="2"/>
    <m/>
    <s v=""/>
    <m/>
    <s v=""/>
    <m/>
    <s v=""/>
    <m/>
    <m/>
    <m/>
    <s v=""/>
    <m/>
    <s v=""/>
    <m/>
    <m/>
    <x v="0"/>
    <m/>
    <m/>
    <m/>
    <m/>
    <x v="1"/>
    <x v="0"/>
    <x v="0"/>
  </r>
  <r>
    <n v="191"/>
    <s v=""/>
    <x v="21"/>
    <m/>
    <m/>
    <x v="6"/>
    <m/>
    <m/>
    <m/>
    <m/>
    <m/>
    <m/>
    <m/>
    <m/>
    <m/>
    <m/>
    <m/>
    <m/>
    <m/>
    <m/>
    <m/>
    <m/>
    <m/>
    <m/>
    <m/>
    <m/>
    <m/>
    <x v="2"/>
    <m/>
    <s v=""/>
    <m/>
    <s v=""/>
    <m/>
    <s v=""/>
    <m/>
    <m/>
    <m/>
    <s v=""/>
    <m/>
    <s v=""/>
    <m/>
    <m/>
    <x v="0"/>
    <m/>
    <m/>
    <m/>
    <m/>
    <x v="1"/>
    <x v="0"/>
    <x v="0"/>
  </r>
  <r>
    <n v="192"/>
    <s v=""/>
    <x v="21"/>
    <m/>
    <m/>
    <x v="6"/>
    <m/>
    <m/>
    <m/>
    <m/>
    <m/>
    <m/>
    <m/>
    <m/>
    <m/>
    <m/>
    <m/>
    <m/>
    <m/>
    <m/>
    <m/>
    <m/>
    <m/>
    <m/>
    <m/>
    <m/>
    <m/>
    <x v="2"/>
    <m/>
    <s v=""/>
    <m/>
    <s v=""/>
    <m/>
    <s v=""/>
    <m/>
    <m/>
    <m/>
    <s v=""/>
    <m/>
    <s v=""/>
    <m/>
    <m/>
    <x v="0"/>
    <m/>
    <m/>
    <m/>
    <m/>
    <x v="1"/>
    <x v="0"/>
    <x v="0"/>
  </r>
  <r>
    <n v="193"/>
    <s v=""/>
    <x v="21"/>
    <m/>
    <m/>
    <x v="6"/>
    <m/>
    <m/>
    <m/>
    <m/>
    <m/>
    <m/>
    <m/>
    <m/>
    <m/>
    <m/>
    <m/>
    <m/>
    <m/>
    <m/>
    <m/>
    <m/>
    <m/>
    <m/>
    <m/>
    <m/>
    <m/>
    <x v="2"/>
    <m/>
    <s v=""/>
    <m/>
    <s v=""/>
    <m/>
    <s v=""/>
    <m/>
    <m/>
    <m/>
    <s v=""/>
    <m/>
    <s v=""/>
    <m/>
    <m/>
    <x v="0"/>
    <m/>
    <m/>
    <m/>
    <m/>
    <x v="1"/>
    <x v="0"/>
    <x v="0"/>
  </r>
  <r>
    <n v="194"/>
    <s v=""/>
    <x v="21"/>
    <m/>
    <m/>
    <x v="6"/>
    <m/>
    <m/>
    <m/>
    <m/>
    <m/>
    <m/>
    <m/>
    <m/>
    <m/>
    <m/>
    <m/>
    <m/>
    <m/>
    <m/>
    <m/>
    <m/>
    <m/>
    <m/>
    <m/>
    <m/>
    <m/>
    <x v="2"/>
    <m/>
    <s v=""/>
    <m/>
    <s v=""/>
    <m/>
    <s v=""/>
    <m/>
    <m/>
    <m/>
    <s v=""/>
    <m/>
    <s v=""/>
    <m/>
    <m/>
    <x v="0"/>
    <m/>
    <m/>
    <m/>
    <m/>
    <x v="1"/>
    <x v="0"/>
    <x v="0"/>
  </r>
  <r>
    <n v="195"/>
    <s v=""/>
    <x v="21"/>
    <m/>
    <m/>
    <x v="6"/>
    <m/>
    <m/>
    <m/>
    <m/>
    <m/>
    <m/>
    <m/>
    <m/>
    <m/>
    <m/>
    <m/>
    <m/>
    <m/>
    <m/>
    <m/>
    <m/>
    <m/>
    <m/>
    <m/>
    <m/>
    <m/>
    <x v="2"/>
    <m/>
    <s v=""/>
    <m/>
    <s v=""/>
    <m/>
    <s v=""/>
    <m/>
    <m/>
    <m/>
    <s v=""/>
    <m/>
    <s v=""/>
    <m/>
    <m/>
    <x v="0"/>
    <m/>
    <m/>
    <m/>
    <m/>
    <x v="1"/>
    <x v="0"/>
    <x v="0"/>
  </r>
  <r>
    <n v="196"/>
    <s v=""/>
    <x v="21"/>
    <m/>
    <m/>
    <x v="6"/>
    <m/>
    <m/>
    <m/>
    <m/>
    <m/>
    <m/>
    <m/>
    <m/>
    <m/>
    <m/>
    <m/>
    <m/>
    <m/>
    <m/>
    <m/>
    <m/>
    <m/>
    <m/>
    <m/>
    <m/>
    <m/>
    <x v="2"/>
    <m/>
    <s v=""/>
    <m/>
    <s v=""/>
    <m/>
    <s v=""/>
    <m/>
    <m/>
    <m/>
    <s v=""/>
    <m/>
    <s v=""/>
    <m/>
    <m/>
    <x v="0"/>
    <m/>
    <m/>
    <m/>
    <m/>
    <x v="1"/>
    <x v="0"/>
    <x v="0"/>
  </r>
  <r>
    <n v="197"/>
    <s v=""/>
    <x v="21"/>
    <m/>
    <m/>
    <x v="6"/>
    <m/>
    <m/>
    <m/>
    <m/>
    <m/>
    <m/>
    <m/>
    <m/>
    <m/>
    <m/>
    <m/>
    <m/>
    <m/>
    <m/>
    <m/>
    <m/>
    <m/>
    <m/>
    <m/>
    <m/>
    <m/>
    <x v="2"/>
    <m/>
    <s v=""/>
    <m/>
    <s v=""/>
    <m/>
    <s v=""/>
    <m/>
    <m/>
    <m/>
    <s v=""/>
    <m/>
    <s v=""/>
    <m/>
    <m/>
    <x v="0"/>
    <m/>
    <m/>
    <m/>
    <m/>
    <x v="1"/>
    <x v="0"/>
    <x v="0"/>
  </r>
  <r>
    <n v="198"/>
    <s v=""/>
    <x v="21"/>
    <m/>
    <m/>
    <x v="6"/>
    <m/>
    <m/>
    <m/>
    <m/>
    <m/>
    <m/>
    <m/>
    <m/>
    <m/>
    <m/>
    <m/>
    <m/>
    <m/>
    <m/>
    <m/>
    <m/>
    <m/>
    <m/>
    <m/>
    <m/>
    <m/>
    <x v="2"/>
    <m/>
    <s v=""/>
    <m/>
    <s v=""/>
    <m/>
    <s v=""/>
    <m/>
    <m/>
    <m/>
    <s v=""/>
    <m/>
    <s v=""/>
    <m/>
    <m/>
    <x v="0"/>
    <m/>
    <m/>
    <m/>
    <m/>
    <x v="1"/>
    <x v="0"/>
    <x v="0"/>
  </r>
  <r>
    <n v="199"/>
    <s v=""/>
    <x v="21"/>
    <m/>
    <m/>
    <x v="6"/>
    <m/>
    <m/>
    <m/>
    <m/>
    <m/>
    <m/>
    <m/>
    <m/>
    <m/>
    <m/>
    <m/>
    <m/>
    <m/>
    <m/>
    <m/>
    <m/>
    <m/>
    <m/>
    <m/>
    <m/>
    <m/>
    <x v="2"/>
    <m/>
    <s v=""/>
    <m/>
    <s v=""/>
    <m/>
    <s v=""/>
    <m/>
    <m/>
    <m/>
    <s v=""/>
    <m/>
    <s v=""/>
    <m/>
    <m/>
    <x v="0"/>
    <m/>
    <m/>
    <m/>
    <m/>
    <x v="1"/>
    <x v="0"/>
    <x v="0"/>
  </r>
  <r>
    <n v="200"/>
    <s v=""/>
    <x v="21"/>
    <m/>
    <m/>
    <x v="6"/>
    <m/>
    <m/>
    <m/>
    <m/>
    <m/>
    <m/>
    <m/>
    <m/>
    <m/>
    <m/>
    <m/>
    <m/>
    <m/>
    <m/>
    <m/>
    <m/>
    <m/>
    <m/>
    <m/>
    <m/>
    <m/>
    <x v="2"/>
    <m/>
    <s v=""/>
    <m/>
    <s v=""/>
    <m/>
    <s v=""/>
    <m/>
    <m/>
    <m/>
    <s v=""/>
    <m/>
    <s v=""/>
    <m/>
    <m/>
    <x v="0"/>
    <m/>
    <m/>
    <m/>
    <m/>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9" applyNumberFormats="0" applyBorderFormats="0" applyFontFormats="0" applyPatternFormats="0" applyAlignmentFormats="0" applyWidthHeightFormats="1" dataCaption="ערכים" updatedVersion="6" minRefreshableVersion="3" itemPrintTitles="1" createdVersion="5" indent="0" compact="0" compactData="0" multipleFieldFilters="0" rowHeaderCaption="יחידה / מאגר" colHeaderCaption="מועד הנגשה">
  <location ref="A13:E42" firstHeaderRow="1" firstDataRow="2" firstDataCol="3" rowPageCount="1" colPageCount="1"/>
  <pivotFields count="50">
    <pivotField compact="0" outline="0" showAll="0"/>
    <pivotField dataField="1" compact="0" outline="0" showAll="0"/>
    <pivotField axis="axisRow" compact="0" outline="0" showAll="0" defaultSubtotal="0">
      <items count="22">
        <item x="21"/>
        <item x="0"/>
        <item x="1"/>
        <item x="2"/>
        <item x="3"/>
        <item x="4"/>
        <item x="5"/>
        <item x="6"/>
        <item x="7"/>
        <item x="8"/>
        <item x="9"/>
        <item x="10"/>
        <item x="11"/>
        <item x="12"/>
        <item x="13"/>
        <item x="14"/>
        <item x="15"/>
        <item x="16"/>
        <item x="17"/>
        <item x="18"/>
        <item x="19"/>
        <item x="20"/>
      </items>
    </pivotField>
    <pivotField compact="0" outline="0" showAll="0"/>
    <pivotField compact="0" outline="0" showAll="0"/>
    <pivotField axis="axisRow" compact="0" outline="0" showAll="0">
      <items count="8">
        <item n="ללא סיווג ליחידה" x="6"/>
        <item x="1"/>
        <item x="2"/>
        <item x="0"/>
        <item x="3"/>
        <item x="4"/>
        <item x="5"/>
        <item t="default" sd="0"/>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items count="4">
        <item x="2"/>
        <item x="0"/>
        <item x="1"/>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sortType="ascending">
      <items count="3">
        <item x="1"/>
        <item x="0"/>
        <item t="default"/>
      </items>
    </pivotField>
    <pivotField compact="0" outline="0" showAll="0"/>
    <pivotField compact="0" outline="0" showAll="0"/>
    <pivotField compact="0" outline="0" showAll="0"/>
    <pivotField compact="0" outline="0" showAll="0"/>
    <pivotField axis="axisPage" compact="0" outline="0" showAll="0">
      <items count="3">
        <item x="1"/>
        <item x="0"/>
        <item t="default"/>
      </items>
    </pivotField>
    <pivotField axis="axisCol" compact="0" outline="0" showAll="0" defaultSubtotal="0">
      <items count="1">
        <item x="0"/>
      </items>
    </pivotField>
    <pivotField compact="0" outline="0" showAll="0">
      <items count="2">
        <item x="0"/>
        <item t="default"/>
      </items>
    </pivotField>
  </pivotFields>
  <rowFields count="3">
    <field x="5"/>
    <field x="2"/>
    <field x="42"/>
  </rowFields>
  <rowItems count="28">
    <i>
      <x v="1"/>
      <x v="2"/>
      <x v="1"/>
    </i>
    <i r="1">
      <x v="4"/>
      <x v="1"/>
    </i>
    <i r="1">
      <x v="11"/>
      <x v="1"/>
    </i>
    <i r="1">
      <x v="14"/>
      <x v="1"/>
    </i>
    <i r="1">
      <x v="15"/>
      <x v="1"/>
    </i>
    <i r="1">
      <x v="16"/>
      <x v="1"/>
    </i>
    <i t="default">
      <x v="1"/>
    </i>
    <i>
      <x v="2"/>
      <x v="3"/>
      <x v="1"/>
    </i>
    <i r="1">
      <x v="5"/>
      <x v="1"/>
    </i>
    <i r="1">
      <x v="12"/>
      <x v="1"/>
    </i>
    <i r="1">
      <x v="18"/>
      <x v="1"/>
    </i>
    <i r="1">
      <x v="19"/>
      <x v="1"/>
    </i>
    <i r="1">
      <x v="20"/>
      <x v="1"/>
    </i>
    <i t="default">
      <x v="2"/>
    </i>
    <i>
      <x v="3"/>
      <x v="1"/>
      <x v="1"/>
    </i>
    <i r="1">
      <x v="21"/>
      <x v="1"/>
    </i>
    <i t="default">
      <x v="3"/>
    </i>
    <i>
      <x v="4"/>
      <x v="6"/>
      <x v="1"/>
    </i>
    <i r="1">
      <x v="7"/>
      <x v="1"/>
    </i>
    <i r="1">
      <x v="8"/>
      <x v="1"/>
    </i>
    <i r="1">
      <x v="9"/>
      <x v="1"/>
    </i>
    <i r="1">
      <x v="10"/>
      <x v="1"/>
    </i>
    <i t="default">
      <x v="4"/>
    </i>
    <i>
      <x v="5"/>
      <x v="13"/>
      <x v="1"/>
    </i>
    <i t="default">
      <x v="5"/>
    </i>
    <i>
      <x v="6"/>
      <x v="17"/>
      <x/>
    </i>
    <i t="default">
      <x v="6"/>
    </i>
    <i t="grand">
      <x/>
    </i>
  </rowItems>
  <colFields count="1">
    <field x="48"/>
  </colFields>
  <colItems count="2">
    <i>
      <x/>
    </i>
    <i t="grand">
      <x/>
    </i>
  </colItems>
  <pageFields count="1">
    <pageField fld="47" item="1" hier="-1"/>
  </pageFields>
  <dataFields count="1">
    <dataField name="ספירה של # מאגר" fld="1" subtotal="count" baseField="0" baseItem="0"/>
  </dataFields>
  <formats count="19">
    <format dxfId="55">
      <pivotArea type="all" dataOnly="0" outline="0" fieldPosition="0"/>
    </format>
    <format dxfId="54">
      <pivotArea type="all" dataOnly="0" outline="0" fieldPosition="0"/>
    </format>
    <format dxfId="53">
      <pivotArea outline="0" collapsedLevelsAreSubtotals="1" fieldPosition="0"/>
    </format>
    <format dxfId="52">
      <pivotArea dataOnly="0" labelOnly="1" outline="0" fieldPosition="0">
        <references count="1">
          <reference field="5" count="0"/>
        </references>
      </pivotArea>
    </format>
    <format dxfId="51">
      <pivotArea dataOnly="0" labelOnly="1" grandRow="1" outline="0" fieldPosition="0"/>
    </format>
    <format dxfId="50">
      <pivotArea dataOnly="0" labelOnly="1" outline="0" fieldPosition="0">
        <references count="1">
          <reference field="48" count="0"/>
        </references>
      </pivotArea>
    </format>
    <format dxfId="49">
      <pivotArea dataOnly="0" labelOnly="1" grandCol="1" outline="0" fieldPosition="0"/>
    </format>
    <format dxfId="48">
      <pivotArea type="all" dataOnly="0" outline="0" fieldPosition="0"/>
    </format>
    <format dxfId="47">
      <pivotArea outline="0" collapsedLevelsAreSubtotals="1" fieldPosition="0"/>
    </format>
    <format dxfId="46">
      <pivotArea dataOnly="0" labelOnly="1" outline="0" fieldPosition="0">
        <references count="1">
          <reference field="5" count="0"/>
        </references>
      </pivotArea>
    </format>
    <format dxfId="45">
      <pivotArea dataOnly="0" labelOnly="1" grandRow="1" outline="0" fieldPosition="0"/>
    </format>
    <format dxfId="44">
      <pivotArea dataOnly="0" labelOnly="1" outline="0" fieldPosition="0">
        <references count="1">
          <reference field="48" count="0"/>
        </references>
      </pivotArea>
    </format>
    <format dxfId="43">
      <pivotArea dataOnly="0" labelOnly="1" grandCol="1" outline="0" fieldPosition="0"/>
    </format>
    <format dxfId="42">
      <pivotArea type="all" dataOnly="0" outline="0" fieldPosition="0"/>
    </format>
    <format dxfId="41">
      <pivotArea outline="0" collapsedLevelsAreSubtotals="1" fieldPosition="0"/>
    </format>
    <format dxfId="40">
      <pivotArea dataOnly="0" labelOnly="1" outline="0" fieldPosition="0">
        <references count="1">
          <reference field="5" count="0"/>
        </references>
      </pivotArea>
    </format>
    <format dxfId="39">
      <pivotArea dataOnly="0" labelOnly="1" grandRow="1" outline="0" fieldPosition="0"/>
    </format>
    <format dxfId="38">
      <pivotArea dataOnly="0" labelOnly="1" outline="0" fieldPosition="0">
        <references count="1">
          <reference field="48" count="0"/>
        </references>
      </pivotArea>
    </format>
    <format dxfId="37">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owssvr (2)" backgroundRefresh="0" connectionId="1" autoFormatId="16" applyNumberFormats="0" applyBorderFormats="0" applyFontFormats="0" applyPatternFormats="0" applyAlignmentFormats="0" applyWidthHeightFormats="0">
  <queryTableRefresh nextId="15">
    <queryTableFields count="12">
      <queryTableField id="1" name="שם המשרד" tableColumnId="1"/>
      <queryTableField id="6" name="שם מוקצר" tableColumnId="2"/>
      <queryTableField id="7" name="סימול" tableColumnId="3"/>
      <queryTableField id="2" name="שיוך משרדי" tableColumnId="4"/>
      <queryTableField id="3" name="סוג יחידה" tableColumnId="5"/>
      <queryTableField id="4" name="מנהל מערכות המידע" tableColumnId="6"/>
      <queryTableField id="8" name="מלווה מטעם התקשוב" tableColumnId="7"/>
      <queryTableField id="10" name="סוג פריט" tableColumnId="9"/>
      <queryTableField id="9" name="נתיב" tableColumnId="10"/>
      <queryTableField id="12" name="טלפון" tableColumnId="8"/>
      <queryTableField id="13" name="Email" tableColumnId="11"/>
      <queryTableField id="14" name="גודל משרד" tableColumnId="12"/>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שם_היחידה_בעלת_המאגר" sourceName="שם היחידה בעלת המאגר">
  <pivotTables>
    <pivotTable tabId="25" name="pivottable1"/>
  </pivotTables>
  <data>
    <tabular pivotCacheId="1">
      <items count="7">
        <i x="1" s="1"/>
        <i x="4" s="1"/>
        <i x="3" s="1"/>
        <i x="5" s="1"/>
        <i x="0" s="1"/>
        <i x="2" s="1"/>
        <i x="6"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סטטוס_הנגשת_מאגר_ל_Data.gov.il" sourceName="סטטוס הנגשת מאגר ל-Data.gov.il">
  <pivotTables>
    <pivotTable tabId="25" name="pivottable1"/>
  </pivotTables>
  <data>
    <tabular pivotCacheId="1">
      <items count="3">
        <i x="0" s="1"/>
        <i x="1" s="1"/>
        <i x="2"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שנת_הנגשה" sourceName="שנת הנגשה">
  <pivotTables>
    <pivotTable tabId="25" name="pivottable1"/>
  </pivotTables>
  <data>
    <tabular pivotCacheId="1">
      <items count="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רבעון_להנגשה" sourceName="רבעון להנגשה">
  <pivotTables>
    <pivotTable tabId="25" name="pivottable1"/>
  </pivotTables>
  <data>
    <tabular pivotCacheId="1">
      <items count="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שם היחידה בעלת המאגר" cache="Slicer_שם_היחידה_בעלת_המאגר" caption="שם היחידה בעלת המאגר" rowHeight="241300"/>
  <slicer name="סטטוס הנגשת מאגר ל-Data.gov.il" cache="Slicer_סטטוס_הנגשת_מאגר_ל_Data.gov.il" caption="סטטוס הנגשת מאגר" rowHeight="241300"/>
  <slicer name="שנת הנגשה" cache="Slicer_שנת_הנגשה" caption="שנת הנגשה" rowHeight="241300"/>
  <slicer name="רבעון להנגשה" cache="Slicer_רבעון_להנגשה" caption="רבעון להנגשה" rowHeight="241300"/>
</slicer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9" name="טבלה9" displayName="טבלה9" ref="C6:K111" totalsRowShown="0" headerRowDxfId="92" dataDxfId="90" headerRowBorderDxfId="91" tableBorderDxfId="89" totalsRowBorderDxfId="88" headerRowCellStyle="Normal 15">
  <autoFilter ref="C6:K111"/>
  <tableColumns count="9">
    <tableColumn id="1" name="שם היחידה" dataDxfId="87"/>
    <tableColumn id="2" name="שם מנהל היחידה" dataDxfId="86"/>
    <tableColumn id="3" name="טלפון" dataDxfId="85"/>
    <tableColumn id="4" name="דוא&quot;ל" dataDxfId="84"/>
    <tableColumn id="6" name="רבעון מתוכנן למיפוי" dataDxfId="83"/>
    <tableColumn id="5" name="מספר מאגרים" dataDxfId="82">
      <calculatedColumnFormula>IF(טבלה9[[#This Row],[שם היחידה]]="","",COUNTIFS('רשימת מאגרים'!$H:$H,טבלה9[[#This Row],[שם היחידה]],'רשימת מאגרים'!$E:$E,"&lt;&gt;"))</calculatedColumnFormula>
    </tableColumn>
    <tableColumn id="9" name="שם המשרד" dataDxfId="81">
      <calculatedColumnFormula>IF(טבלה9[[#This Row],[שם היחידה]]&lt;&gt;"",המשרד,"")</calculatedColumnFormula>
    </tableColumn>
    <tableColumn id="7" name="עזר מיון" dataDxfId="80">
      <calculatedColumnFormula>IF(טבלה9[[#This Row],[שם היחידה]]&lt;&gt;"",SUMPRODUCT((טבלה9[[#This Row],[שם היחידה]]&gt;=טבלה9[[#All],[שם היחידה]])+0)+1,"")</calculatedColumnFormula>
    </tableColumn>
    <tableColumn id="8" name="מיון" dataDxfId="79">
      <calculatedColumnFormula>IF(N(טבלה9[[#This Row],[עזר מיון]]),RANK(טבלה9[[#This Row],[עזר מיון]],טבלה9[[#All],[עזר מיון]],1)+COUNTIF(טבלה9[[#This Row],[עזר מיון]]:OFFSET(טבלה9[[#This Row],[עזר מיון]],0,0),טבלה9[[#This Row],[עזר מיון]])-1,"")</calculatedColumnFormula>
    </tableColumn>
  </tableColumns>
  <tableStyleInfo name="TableStyleLight9" showFirstColumn="0" showLastColumn="0" showRowStripes="1" showColumnStripes="0"/>
</table>
</file>

<file path=xl/tables/table10.xml><?xml version="1.0" encoding="utf-8"?>
<table xmlns="http://schemas.openxmlformats.org/spreadsheetml/2006/main" id="8" name="טבלה8" displayName="טבלה8" ref="T2:T6" totalsRowShown="0" headerRowDxfId="24">
  <autoFilter ref="T2:T6"/>
  <tableColumns count="1">
    <tableColumn id="1" name="קושי בהנגשה"/>
  </tableColumns>
  <tableStyleInfo name="TableStyleMedium2" showFirstColumn="0" showLastColumn="0" showRowStripes="1" showColumnStripes="0"/>
</table>
</file>

<file path=xl/tables/table11.xml><?xml version="1.0" encoding="utf-8"?>
<table xmlns="http://schemas.openxmlformats.org/spreadsheetml/2006/main" id="10" name="טבלה10" displayName="טבלה10" ref="V2:V8" totalsRowShown="0" headerRowDxfId="23">
  <autoFilter ref="V2:V8"/>
  <tableColumns count="1">
    <tableColumn id="1" name="סטטוס"/>
  </tableColumns>
  <tableStyleInfo name="TableStyleMedium2" showFirstColumn="0" showLastColumn="0" showRowStripes="1" showColumnStripes="0"/>
</table>
</file>

<file path=xl/tables/table12.xml><?xml version="1.0" encoding="utf-8"?>
<table xmlns="http://schemas.openxmlformats.org/spreadsheetml/2006/main" id="11" name="טבלה11" displayName="טבלה11" ref="X2:X26" totalsRowShown="0" headerRowDxfId="22">
  <autoFilter ref="X2:X26"/>
  <tableColumns count="1">
    <tableColumn id="1" name="רבעון"/>
  </tableColumns>
  <tableStyleInfo name="TableStyleMedium2" showFirstColumn="0" showLastColumn="0" showRowStripes="1" showColumnStripes="0"/>
</table>
</file>

<file path=xl/tables/table13.xml><?xml version="1.0" encoding="utf-8"?>
<table xmlns="http://schemas.openxmlformats.org/spreadsheetml/2006/main" id="13" name="טבלה1114" displayName="טבלה1114" ref="Z2:Z10" totalsRowShown="0" headerRowDxfId="21">
  <autoFilter ref="Z2:Z10"/>
  <tableColumns count="1">
    <tableColumn id="1" name="רבעון שיתוף"/>
  </tableColumns>
  <tableStyleInfo name="TableStyleMedium2" showFirstColumn="0" showLastColumn="0" showRowStripes="1" showColumnStripes="0"/>
</table>
</file>

<file path=xl/tables/table14.xml><?xml version="1.0" encoding="utf-8"?>
<table xmlns="http://schemas.openxmlformats.org/spreadsheetml/2006/main" id="14" name="טבלה14" displayName="טבלה14" ref="AB2:AB6" totalsRowShown="0" headerRowDxfId="20">
  <autoFilter ref="AB2:AB6"/>
  <tableColumns count="1">
    <tableColumn id="1" name="סוג שיתוף"/>
  </tableColumns>
  <tableStyleInfo name="TableStyleMedium2" showFirstColumn="0" showLastColumn="0" showRowStripes="1" showColumnStripes="0"/>
</table>
</file>

<file path=xl/tables/table15.xml><?xml version="1.0" encoding="utf-8"?>
<table xmlns="http://schemas.openxmlformats.org/spreadsheetml/2006/main" id="12" name="טבלה12" displayName="טבלה12" ref="AF2:AF7" totalsRowShown="0" headerRowDxfId="19">
  <autoFilter ref="AF2:AF7"/>
  <tableColumns count="1">
    <tableColumn id="1" name="תעדוף"/>
  </tableColumns>
  <tableStyleInfo name="TableStyleMedium2" showFirstColumn="0" showLastColumn="0" showRowStripes="1" showColumnStripes="0"/>
</table>
</file>

<file path=xl/tables/table2.xml><?xml version="1.0" encoding="utf-8"?>
<table xmlns="http://schemas.openxmlformats.org/spreadsheetml/2006/main" id="27" name="טבלת_משרדים" displayName="טבלת_משרדים" ref="A1:L69" tableType="queryTable" totalsRowShown="0" headerRowDxfId="69" dataDxfId="68">
  <autoFilter ref="A1:L69"/>
  <tableColumns count="12">
    <tableColumn id="1" uniqueName="Title" name="שם המשרד" queryTableFieldId="1" dataDxfId="67"/>
    <tableColumn id="2" uniqueName="_x005f_x05e9__x005f_x05dd__x005f_x0020__x005f_x05de__x05" name="שם מוקצר" queryTableFieldId="6" dataDxfId="66"/>
    <tableColumn id="3" uniqueName="_x005f_x05e1__x005f_x05d9__x005f_x05de__x005f_x05d5__x05" name="סימול" queryTableFieldId="7" dataDxfId="65"/>
    <tableColumn id="4" uniqueName="_x005f_x05e9__x005f_x05d9__x005f_x05d5__x005f_x05da__x00" name="שיוך משרדי" queryTableFieldId="2" dataDxfId="64"/>
    <tableColumn id="5" uniqueName="_x005f_x05e1__x005f_x05d5__x005f_x05d2__x005f_x0020__x05" name="סוג יחידה" queryTableFieldId="3" dataDxfId="63"/>
    <tableColumn id="6" uniqueName="_x005f_x05de__x005f_x05e0__x005f_x05d4__x005f_x05dc__x00" name="מנהל מערכות המידע" queryTableFieldId="4" dataDxfId="62"/>
    <tableColumn id="7" uniqueName="_x005f_x05de__x005f_x05dc__x005f_x05d5__x005f_x05d5__x05" name="מלווה מטעם התקשוב" queryTableFieldId="8" dataDxfId="61"/>
    <tableColumn id="9" uniqueName="FSObjType" name="סוג פריט" queryTableFieldId="10" dataDxfId="60"/>
    <tableColumn id="10" uniqueName="FileDirRef" name="נתיב" queryTableFieldId="9" dataDxfId="59"/>
    <tableColumn id="8" uniqueName="_x005f_x05d8__x005f_x05dc__x005f_x05e4__x005f_x05d5__x05" name="טלפון" queryTableFieldId="12" dataDxfId="58"/>
    <tableColumn id="11" uniqueName="Email" name="Email" queryTableFieldId="13" dataDxfId="57"/>
    <tableColumn id="12" uniqueName="af0j" name="גודל משרד" queryTableFieldId="14" dataDxfId="56"/>
  </tableColumns>
  <tableStyleInfo name="TableStyleMedium2" showFirstColumn="0" showLastColumn="0" showRowStripes="1" showColumnStripes="0"/>
</table>
</file>

<file path=xl/tables/table3.xml><?xml version="1.0" encoding="utf-8"?>
<table xmlns="http://schemas.openxmlformats.org/spreadsheetml/2006/main" id="1" name="טבלה202" displayName="טבלה202" ref="B2:B6" totalsRowShown="0">
  <autoFilter ref="B2:B6"/>
  <tableColumns count="1">
    <tableColumn id="1" name="תדירות התכנסות"/>
  </tableColumns>
  <tableStyleInfo name="TableStyleMedium2" showFirstColumn="0" showLastColumn="0" showRowStripes="1" showColumnStripes="0"/>
</table>
</file>

<file path=xl/tables/table4.xml><?xml version="1.0" encoding="utf-8"?>
<table xmlns="http://schemas.openxmlformats.org/spreadsheetml/2006/main" id="2" name="טבלה2" displayName="טבלה2" ref="J2:J7" totalsRowShown="0" headerRowDxfId="36" dataDxfId="35">
  <autoFilter ref="J2:J7"/>
  <tableColumns count="1">
    <tableColumn id="1" name="דרוג" dataDxfId="34"/>
  </tableColumns>
  <tableStyleInfo name="TableStyleMedium2" showFirstColumn="0" showLastColumn="0" showRowStripes="1" showColumnStripes="0"/>
</table>
</file>

<file path=xl/tables/table5.xml><?xml version="1.0" encoding="utf-8"?>
<table xmlns="http://schemas.openxmlformats.org/spreadsheetml/2006/main" id="3" name="טבלה3" displayName="טבלה3" ref="L2:L5" totalsRowShown="0" headerRowDxfId="33">
  <autoFilter ref="L2:L5"/>
  <tableColumns count="1">
    <tableColumn id="1" name="מהימנות"/>
  </tableColumns>
  <tableStyleInfo name="TableStyleMedium2" showFirstColumn="0" showLastColumn="0" showRowStripes="1" showColumnStripes="0"/>
</table>
</file>

<file path=xl/tables/table6.xml><?xml version="1.0" encoding="utf-8"?>
<table xmlns="http://schemas.openxmlformats.org/spreadsheetml/2006/main" id="4" name="טבלה35" displayName="טבלה35" ref="N2:N5" totalsRowShown="0" headerRowDxfId="32">
  <autoFilter ref="N2:N5"/>
  <tableColumns count="1">
    <tableColumn id="1" name="קושי"/>
  </tableColumns>
  <tableStyleInfo name="TableStyleMedium2" showFirstColumn="0" showLastColumn="0" showRowStripes="1" showColumnStripes="0"/>
</table>
</file>

<file path=xl/tables/table7.xml><?xml version="1.0" encoding="utf-8"?>
<table xmlns="http://schemas.openxmlformats.org/spreadsheetml/2006/main" id="5" name="טבלה26" displayName="טבלה26" ref="P2:P8" totalsRowShown="0" headerRowDxfId="31" dataDxfId="30">
  <autoFilter ref="P2:P8"/>
  <tableColumns count="1">
    <tableColumn id="1" name="תדירות עדכון" dataDxfId="29"/>
  </tableColumns>
  <tableStyleInfo name="TableStyleMedium2" showFirstColumn="0" showLastColumn="0" showRowStripes="1" showColumnStripes="0"/>
</table>
</file>

<file path=xl/tables/table8.xml><?xml version="1.0" encoding="utf-8"?>
<table xmlns="http://schemas.openxmlformats.org/spreadsheetml/2006/main" id="6" name="טבלה6" displayName="טבלה6" ref="H2:H13" totalsRowShown="0" headerRowDxfId="28" headerRowBorderDxfId="27" tableBorderDxfId="26">
  <autoFilter ref="H2:H13"/>
  <tableColumns count="1">
    <tableColumn id="1" name="בסיס מידע"/>
  </tableColumns>
  <tableStyleInfo name="TableStyleMedium2" showFirstColumn="0" showLastColumn="0" showRowStripes="1" showColumnStripes="0"/>
</table>
</file>

<file path=xl/tables/table9.xml><?xml version="1.0" encoding="utf-8"?>
<table xmlns="http://schemas.openxmlformats.org/spreadsheetml/2006/main" id="7" name="טבלה7" displayName="טבלה7" ref="R2:R7" totalsRowShown="0" headerRowDxfId="25">
  <autoFilter ref="R2:R7"/>
  <tableColumns count="1">
    <tableColumn id="1" name="הבעת עיניין"/>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ovshare.gov.il/he/node/267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printerSettings" Target="../printerSettings/printerSettings5.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theme="9" tint="-0.249977111117893"/>
    <pageSetUpPr fitToPage="1"/>
  </sheetPr>
  <dimension ref="A1:J35"/>
  <sheetViews>
    <sheetView showGridLines="0" rightToLeft="1" zoomScale="90" zoomScaleNormal="90" workbookViewId="0">
      <pane ySplit="2" topLeftCell="A3" activePane="bottomLeft" state="frozen"/>
      <selection pane="bottomLeft" activeCell="B4" sqref="B4"/>
    </sheetView>
  </sheetViews>
  <sheetFormatPr defaultRowHeight="14.25"/>
  <cols>
    <col min="1" max="1" width="13.625" customWidth="1"/>
    <col min="2" max="8" width="24" customWidth="1"/>
  </cols>
  <sheetData>
    <row r="1" spans="1:7" s="15" customFormat="1" ht="40.5" customHeight="1">
      <c r="A1" s="13"/>
      <c r="B1" s="12"/>
      <c r="C1" s="137" t="s">
        <v>335</v>
      </c>
      <c r="D1" s="137"/>
      <c r="E1" s="12"/>
      <c r="F1" s="24"/>
      <c r="G1" s="12"/>
    </row>
    <row r="2" spans="1:7" s="15" customFormat="1" ht="6" customHeight="1">
      <c r="A2" s="16"/>
      <c r="B2" s="16"/>
      <c r="C2" s="16"/>
      <c r="D2" s="16"/>
      <c r="E2" s="16"/>
      <c r="F2" s="16"/>
      <c r="G2" s="16"/>
    </row>
    <row r="3" spans="1:7" s="15" customFormat="1" ht="8.25" customHeight="1">
      <c r="B3" s="17"/>
      <c r="C3" s="17"/>
    </row>
    <row r="4" spans="1:7" s="15" customFormat="1" ht="21.75" customHeight="1">
      <c r="B4" s="17"/>
      <c r="C4" s="17"/>
    </row>
    <row r="5" spans="1:7" s="15" customFormat="1" ht="159.75" customHeight="1">
      <c r="B5" s="138" t="s">
        <v>342</v>
      </c>
      <c r="C5" s="139"/>
      <c r="D5" s="139"/>
      <c r="E5" s="139"/>
      <c r="F5" s="139"/>
    </row>
    <row r="6" spans="1:7" s="15" customFormat="1" ht="19.5" customHeight="1" thickBot="1">
      <c r="B6" s="108"/>
      <c r="C6" s="109"/>
      <c r="D6" s="109"/>
      <c r="E6" s="109"/>
      <c r="F6" s="109"/>
    </row>
    <row r="7" spans="1:7" ht="30.75" customHeight="1" thickBot="1">
      <c r="B7" s="148" t="s">
        <v>343</v>
      </c>
      <c r="C7" s="149"/>
      <c r="D7" s="149"/>
      <c r="E7" s="149"/>
      <c r="F7" s="150"/>
    </row>
    <row r="8" spans="1:7" s="15" customFormat="1"/>
    <row r="9" spans="1:7" s="15" customFormat="1" ht="7.5" customHeight="1">
      <c r="A9" s="36"/>
      <c r="B9" s="36"/>
      <c r="C9" s="36"/>
      <c r="D9" s="36"/>
      <c r="E9" s="36"/>
      <c r="F9" s="36"/>
      <c r="G9" s="36"/>
    </row>
    <row r="10" spans="1:7" s="35" customFormat="1" ht="20.25">
      <c r="B10" s="35" t="s">
        <v>307</v>
      </c>
    </row>
    <row r="11" spans="1:7" s="15" customFormat="1" ht="91.5" customHeight="1">
      <c r="B11" s="140" t="s">
        <v>328</v>
      </c>
      <c r="C11" s="141"/>
      <c r="D11" s="141"/>
      <c r="E11" s="141"/>
      <c r="F11" s="141"/>
    </row>
    <row r="12" spans="1:7" s="15" customFormat="1" ht="7.5" customHeight="1">
      <c r="A12" s="36"/>
      <c r="B12" s="36"/>
      <c r="C12" s="36"/>
      <c r="D12" s="36"/>
      <c r="E12" s="36"/>
      <c r="F12" s="36"/>
      <c r="G12" s="36"/>
    </row>
    <row r="13" spans="1:7" s="35" customFormat="1" ht="20.25">
      <c r="B13" s="35" t="s">
        <v>329</v>
      </c>
    </row>
    <row r="14" spans="1:7" s="15" customFormat="1" ht="157.5" customHeight="1">
      <c r="B14" s="140" t="s">
        <v>572</v>
      </c>
      <c r="C14" s="141"/>
      <c r="D14" s="141"/>
      <c r="E14" s="141"/>
      <c r="F14" s="141"/>
    </row>
    <row r="15" spans="1:7" s="15" customFormat="1" ht="7.5" customHeight="1">
      <c r="A15" s="36"/>
      <c r="B15" s="36"/>
      <c r="C15" s="36"/>
      <c r="D15" s="36"/>
      <c r="E15" s="36"/>
      <c r="F15" s="36"/>
      <c r="G15" s="36"/>
    </row>
    <row r="16" spans="1:7" s="35" customFormat="1" ht="20.25">
      <c r="B16" s="35" t="s">
        <v>336</v>
      </c>
    </row>
    <row r="17" spans="1:7" s="15" customFormat="1" ht="109.5" customHeight="1">
      <c r="B17" s="140" t="s">
        <v>573</v>
      </c>
      <c r="C17" s="141"/>
      <c r="D17" s="141"/>
      <c r="E17" s="141"/>
      <c r="F17" s="141"/>
    </row>
    <row r="18" spans="1:7" s="15" customFormat="1" ht="7.5" customHeight="1">
      <c r="A18" s="36"/>
      <c r="B18" s="36"/>
      <c r="C18" s="36"/>
      <c r="D18" s="36"/>
      <c r="E18" s="36"/>
      <c r="F18" s="36"/>
      <c r="G18" s="36"/>
    </row>
    <row r="19" spans="1:7" s="35" customFormat="1" ht="20.25">
      <c r="B19" s="35" t="s">
        <v>217</v>
      </c>
    </row>
    <row r="20" spans="1:7" s="15" customFormat="1" ht="227.25" customHeight="1">
      <c r="B20" s="145" t="s">
        <v>574</v>
      </c>
      <c r="C20" s="141"/>
      <c r="D20" s="141"/>
      <c r="E20" s="141"/>
      <c r="F20" s="141"/>
    </row>
    <row r="21" spans="1:7" s="15" customFormat="1" ht="7.5" customHeight="1">
      <c r="A21" s="36"/>
      <c r="B21" s="36"/>
      <c r="C21" s="36"/>
      <c r="D21" s="36"/>
      <c r="E21" s="36"/>
      <c r="F21" s="36"/>
      <c r="G21" s="36"/>
    </row>
    <row r="22" spans="1:7" s="35" customFormat="1" ht="20.25">
      <c r="B22" s="35" t="s">
        <v>330</v>
      </c>
    </row>
    <row r="23" spans="1:7" s="15" customFormat="1" ht="324.95" customHeight="1">
      <c r="B23" s="146" t="s">
        <v>339</v>
      </c>
      <c r="C23" s="147"/>
      <c r="D23" s="147"/>
      <c r="E23" s="147"/>
      <c r="F23" s="147"/>
    </row>
    <row r="24" spans="1:7" ht="66.75" customHeight="1">
      <c r="B24" s="142" t="s">
        <v>331</v>
      </c>
      <c r="C24" s="143"/>
      <c r="D24" s="143"/>
      <c r="E24" s="143"/>
      <c r="F24" s="143"/>
    </row>
    <row r="25" spans="1:7" ht="246" customHeight="1">
      <c r="B25" s="142" t="s">
        <v>332</v>
      </c>
      <c r="C25" s="143"/>
      <c r="D25" s="143"/>
      <c r="E25" s="143"/>
      <c r="F25" s="143"/>
    </row>
    <row r="26" spans="1:7" ht="212.25" customHeight="1">
      <c r="B26" s="142" t="s">
        <v>333</v>
      </c>
      <c r="C26" s="143"/>
      <c r="D26" s="143"/>
      <c r="E26" s="143"/>
      <c r="F26" s="143"/>
    </row>
    <row r="27" spans="1:7" ht="226.5" customHeight="1">
      <c r="B27" s="142" t="s">
        <v>334</v>
      </c>
      <c r="C27" s="143"/>
      <c r="D27" s="143"/>
      <c r="E27" s="143"/>
      <c r="F27" s="143"/>
    </row>
    <row r="28" spans="1:7" s="15" customFormat="1" ht="7.5" customHeight="1">
      <c r="A28" s="36"/>
      <c r="B28" s="36"/>
      <c r="C28" s="36"/>
      <c r="D28" s="36"/>
      <c r="E28" s="36"/>
      <c r="F28" s="36"/>
      <c r="G28" s="36"/>
    </row>
    <row r="29" spans="1:7" s="35" customFormat="1" ht="20.25">
      <c r="B29" s="35" t="s">
        <v>216</v>
      </c>
    </row>
    <row r="30" spans="1:7" s="15" customFormat="1" ht="175.5" customHeight="1">
      <c r="B30" s="142" t="s">
        <v>340</v>
      </c>
      <c r="C30" s="143"/>
      <c r="D30" s="143"/>
      <c r="E30" s="143"/>
      <c r="F30" s="143"/>
    </row>
    <row r="31" spans="1:7" s="15" customFormat="1" ht="7.5" customHeight="1">
      <c r="A31" s="36"/>
      <c r="B31" s="36"/>
      <c r="C31" s="36"/>
      <c r="D31" s="36"/>
      <c r="E31" s="36"/>
      <c r="F31" s="36"/>
      <c r="G31" s="36"/>
    </row>
    <row r="32" spans="1:7" s="35" customFormat="1" ht="20.25">
      <c r="B32" s="35" t="s">
        <v>281</v>
      </c>
    </row>
    <row r="33" spans="2:10" s="15" customFormat="1" ht="186" customHeight="1">
      <c r="B33" s="144" t="s">
        <v>341</v>
      </c>
      <c r="C33" s="143"/>
      <c r="D33" s="143"/>
      <c r="E33" s="143"/>
      <c r="F33" s="143"/>
    </row>
    <row r="34" spans="2:10" ht="38.25" customHeight="1">
      <c r="B34" s="136" t="s">
        <v>337</v>
      </c>
      <c r="C34" s="136"/>
      <c r="D34" s="136"/>
      <c r="E34" s="136"/>
      <c r="F34" s="136"/>
    </row>
    <row r="35" spans="2:10" ht="35.25" customHeight="1">
      <c r="B35" s="136"/>
      <c r="C35" s="136"/>
      <c r="D35" s="136"/>
      <c r="E35" s="136"/>
      <c r="F35" s="136"/>
      <c r="G35" s="101"/>
      <c r="H35" s="101"/>
      <c r="I35" s="101"/>
      <c r="J35" s="101"/>
    </row>
  </sheetData>
  <sheetProtection algorithmName="SHA-512" hashValue="rvw9Ocv7m2/kf0/MlRWwCdeljPW1Fbrud9MYJIxrqbWqQc0IcG4g46p6dYgTIl/H9LEdilQoKZANawzDMbuIdw==" saltValue="vwPAjMb/rHMElkhankQO+w==" spinCount="100000" sheet="1" objects="1" scenarios="1" formatCells="0" formatColumns="0" formatRows="0"/>
  <mergeCells count="15">
    <mergeCell ref="B34:F35"/>
    <mergeCell ref="C1:D1"/>
    <mergeCell ref="B5:F5"/>
    <mergeCell ref="B14:F14"/>
    <mergeCell ref="B11:F11"/>
    <mergeCell ref="B17:F17"/>
    <mergeCell ref="B26:F26"/>
    <mergeCell ref="B27:F27"/>
    <mergeCell ref="B30:F30"/>
    <mergeCell ref="B33:F33"/>
    <mergeCell ref="B20:F20"/>
    <mergeCell ref="B23:F23"/>
    <mergeCell ref="B24:F24"/>
    <mergeCell ref="B25:F25"/>
    <mergeCell ref="B7:F7"/>
  </mergeCells>
  <hyperlinks>
    <hyperlink ref="B7:F7" r:id="rId1" display="קישור להנחיית רשות התקשוב הממשלתי בנוגע הנגשת מאגרי מידע לציבור"/>
  </hyperlinks>
  <pageMargins left="0" right="0" top="0" bottom="0.15748031496062992" header="0.31496062992125984" footer="0.31496062992125984"/>
  <pageSetup paperSize="9" scale="59" fitToHeight="2"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rgb="FF002060"/>
    <pageSetUpPr fitToPage="1"/>
  </sheetPr>
  <dimension ref="A1:H26"/>
  <sheetViews>
    <sheetView showGridLines="0" rightToLeft="1" topLeftCell="B1" zoomScale="90" zoomScaleNormal="90" zoomScaleSheetLayoutView="100" workbookViewId="0">
      <pane ySplit="2" topLeftCell="A3" activePane="bottomLeft" state="frozen"/>
      <selection activeCell="B1" sqref="B1"/>
      <selection pane="bottomLeft" activeCell="F11" sqref="F11"/>
    </sheetView>
  </sheetViews>
  <sheetFormatPr defaultColWidth="9" defaultRowHeight="14.25"/>
  <cols>
    <col min="1" max="1" width="9" style="15" hidden="1" customWidth="1"/>
    <col min="2" max="2" width="11.625" style="15" customWidth="1"/>
    <col min="3" max="3" width="11.625" style="15" hidden="1" customWidth="1"/>
    <col min="4" max="4" width="24.125" style="15" customWidth="1"/>
    <col min="5" max="5" width="23.375" style="15" customWidth="1"/>
    <col min="6" max="6" width="33.375" style="15" customWidth="1"/>
    <col min="7" max="7" width="30" style="15" customWidth="1"/>
    <col min="8" max="8" width="22.25" style="71" customWidth="1"/>
    <col min="9" max="9" width="18" style="15" customWidth="1"/>
    <col min="10" max="16384" width="9" style="15"/>
  </cols>
  <sheetData>
    <row r="1" spans="2:8" ht="40.5" customHeight="1">
      <c r="B1" s="13"/>
      <c r="C1" s="13"/>
      <c r="D1" s="12"/>
      <c r="E1" s="137" t="s">
        <v>196</v>
      </c>
      <c r="F1" s="137"/>
      <c r="G1" s="70"/>
      <c r="H1" s="12"/>
    </row>
    <row r="2" spans="2:8" ht="6" customHeight="1">
      <c r="B2" s="16"/>
      <c r="C2" s="16"/>
      <c r="D2" s="16"/>
      <c r="E2" s="16"/>
      <c r="F2" s="16"/>
      <c r="G2" s="56"/>
      <c r="H2" s="16"/>
    </row>
    <row r="3" spans="2:8" ht="15">
      <c r="D3" s="17"/>
      <c r="E3" s="17"/>
      <c r="G3" s="71"/>
      <c r="H3" s="15"/>
    </row>
    <row r="4" spans="2:8" ht="30.75" customHeight="1">
      <c r="D4" s="32" t="s">
        <v>196</v>
      </c>
      <c r="E4" s="18"/>
      <c r="F4" s="18"/>
      <c r="G4" s="18"/>
      <c r="H4" s="72"/>
    </row>
    <row r="5" spans="2:8" ht="27.75" customHeight="1">
      <c r="D5" s="28" t="s">
        <v>3</v>
      </c>
      <c r="E5" s="28" t="s">
        <v>9</v>
      </c>
      <c r="F5" s="28" t="s">
        <v>10</v>
      </c>
      <c r="G5" s="28" t="s">
        <v>4</v>
      </c>
      <c r="H5" s="72"/>
    </row>
    <row r="6" spans="2:8" ht="30" customHeight="1">
      <c r="D6" s="110" t="s">
        <v>454</v>
      </c>
      <c r="E6" s="37" t="str">
        <f>IF(המשרד="","",INDEX(טבלת_משרדים[שיוך משרדי],MATCH(המשרד,טבלת_משרדים[שם המשרד],0)))</f>
        <v>משרד התשתיות</v>
      </c>
      <c r="F6" s="37" t="str">
        <f>IF(המשרד="","",INDEX(טבלת_משרדים[סוג יחידה],MATCH(המשרד,טבלת_משרדים[שם המשרד],0)))</f>
        <v>משרד</v>
      </c>
      <c r="G6" s="37" t="str">
        <f>IF(המשרד="","",INDEX(טבלת_משרדים[סימול],MATCH(המשרד,טבלת_משרדים[שם המשרד],0)))</f>
        <v>energy</v>
      </c>
      <c r="H6" s="72"/>
    </row>
    <row r="7" spans="2:8" ht="12.75" customHeight="1">
      <c r="D7" s="33"/>
      <c r="E7" s="33"/>
      <c r="F7" s="33"/>
      <c r="G7" s="34"/>
      <c r="H7" s="72"/>
    </row>
    <row r="8" spans="2:8" ht="30.75" customHeight="1">
      <c r="D8" s="32" t="s">
        <v>307</v>
      </c>
      <c r="E8" s="18"/>
      <c r="F8" s="18"/>
      <c r="G8" s="18"/>
      <c r="H8" s="72"/>
    </row>
    <row r="9" spans="2:8" ht="29.25" customHeight="1">
      <c r="C9" s="29" t="s">
        <v>0</v>
      </c>
      <c r="D9" s="29" t="s">
        <v>306</v>
      </c>
      <c r="E9" s="29" t="s">
        <v>194</v>
      </c>
      <c r="F9" s="27" t="s">
        <v>195</v>
      </c>
      <c r="G9" s="27" t="s">
        <v>190</v>
      </c>
      <c r="H9" s="27" t="s">
        <v>606</v>
      </c>
    </row>
    <row r="10" spans="2:8" ht="29.25" customHeight="1">
      <c r="C10" s="104" t="str">
        <f>המשרד</f>
        <v>משרד האנרגיה</v>
      </c>
      <c r="D10" s="78" t="s">
        <v>304</v>
      </c>
      <c r="E10" s="39" t="s">
        <v>136</v>
      </c>
      <c r="F10" s="39"/>
      <c r="G10" s="40" t="s">
        <v>344</v>
      </c>
      <c r="H10" s="130"/>
    </row>
    <row r="11" spans="2:8" ht="29.25" customHeight="1">
      <c r="C11" s="104" t="str">
        <f>המשרד</f>
        <v>משרד האנרגיה</v>
      </c>
      <c r="D11" s="78" t="s">
        <v>305</v>
      </c>
      <c r="E11" s="39" t="s">
        <v>608</v>
      </c>
      <c r="F11" s="39"/>
      <c r="G11" s="40" t="s">
        <v>609</v>
      </c>
      <c r="H11" s="130"/>
    </row>
    <row r="12" spans="2:8" ht="29.25" customHeight="1">
      <c r="C12" s="104" t="str">
        <f>המשרד</f>
        <v>משרד האנרגיה</v>
      </c>
      <c r="D12" s="78" t="s">
        <v>303</v>
      </c>
      <c r="E12" s="39"/>
      <c r="F12" s="39"/>
      <c r="G12" s="40"/>
      <c r="H12" s="130"/>
    </row>
    <row r="13" spans="2:8" ht="29.25" customHeight="1">
      <c r="C13" s="104" t="str">
        <f>המשרד</f>
        <v>משרד האנרגיה</v>
      </c>
      <c r="D13" s="131"/>
      <c r="E13" s="39"/>
      <c r="F13" s="39"/>
      <c r="G13" s="40"/>
      <c r="H13" s="130"/>
    </row>
    <row r="14" spans="2:8" ht="12.75" customHeight="1"/>
    <row r="15" spans="2:8" ht="23.25">
      <c r="D15" s="32" t="s">
        <v>288</v>
      </c>
    </row>
    <row r="16" spans="2:8" ht="29.25" customHeight="1">
      <c r="C16" s="29" t="s">
        <v>0</v>
      </c>
      <c r="D16" s="29" t="s">
        <v>283</v>
      </c>
      <c r="E16" s="27" t="s">
        <v>289</v>
      </c>
      <c r="F16" s="27" t="s">
        <v>302</v>
      </c>
      <c r="G16" s="27" t="s">
        <v>290</v>
      </c>
      <c r="H16" s="72"/>
    </row>
    <row r="17" spans="3:8" s="18" customFormat="1" ht="30" customHeight="1">
      <c r="C17" s="104" t="str">
        <f t="shared" ref="C17:C26" si="0">IF(OR(D17&lt;&gt;"",E17&lt;&gt;"",F17&lt;&gt;""),המשרד,"")</f>
        <v/>
      </c>
      <c r="D17" s="76"/>
      <c r="E17" s="38"/>
      <c r="F17" s="77"/>
      <c r="G17" s="77"/>
      <c r="H17" s="75"/>
    </row>
    <row r="18" spans="3:8" s="18" customFormat="1" ht="30" customHeight="1">
      <c r="C18" s="104" t="str">
        <f t="shared" si="0"/>
        <v/>
      </c>
      <c r="D18" s="76"/>
      <c r="E18" s="38"/>
      <c r="F18" s="77"/>
      <c r="G18" s="77"/>
      <c r="H18" s="75"/>
    </row>
    <row r="19" spans="3:8" s="18" customFormat="1" ht="30" customHeight="1">
      <c r="C19" s="104" t="str">
        <f t="shared" si="0"/>
        <v/>
      </c>
      <c r="D19" s="76"/>
      <c r="E19" s="38"/>
      <c r="F19" s="77"/>
      <c r="G19" s="77"/>
      <c r="H19" s="75"/>
    </row>
    <row r="20" spans="3:8" s="18" customFormat="1" ht="30" customHeight="1">
      <c r="C20" s="104" t="str">
        <f t="shared" si="0"/>
        <v/>
      </c>
      <c r="D20" s="76"/>
      <c r="E20" s="38"/>
      <c r="F20" s="77"/>
      <c r="G20" s="77"/>
      <c r="H20" s="75"/>
    </row>
    <row r="21" spans="3:8" s="18" customFormat="1" ht="30" customHeight="1">
      <c r="C21" s="104" t="str">
        <f t="shared" si="0"/>
        <v/>
      </c>
      <c r="D21" s="76"/>
      <c r="E21" s="38"/>
      <c r="F21" s="77"/>
      <c r="G21" s="77"/>
      <c r="H21" s="75"/>
    </row>
    <row r="22" spans="3:8" s="18" customFormat="1" ht="30" customHeight="1">
      <c r="C22" s="104" t="str">
        <f t="shared" si="0"/>
        <v/>
      </c>
      <c r="D22" s="76"/>
      <c r="E22" s="38"/>
      <c r="F22" s="77"/>
      <c r="G22" s="77"/>
      <c r="H22" s="75"/>
    </row>
    <row r="23" spans="3:8" s="18" customFormat="1" ht="30" customHeight="1">
      <c r="C23" s="104" t="str">
        <f t="shared" si="0"/>
        <v/>
      </c>
      <c r="D23" s="76"/>
      <c r="E23" s="38"/>
      <c r="F23" s="77"/>
      <c r="G23" s="77"/>
      <c r="H23" s="75"/>
    </row>
    <row r="24" spans="3:8" s="18" customFormat="1" ht="30" customHeight="1">
      <c r="C24" s="104" t="str">
        <f t="shared" si="0"/>
        <v/>
      </c>
      <c r="D24" s="76"/>
      <c r="E24" s="38"/>
      <c r="F24" s="77"/>
      <c r="G24" s="77"/>
      <c r="H24" s="75"/>
    </row>
    <row r="25" spans="3:8" s="18" customFormat="1" ht="30" customHeight="1">
      <c r="C25" s="104" t="str">
        <f t="shared" si="0"/>
        <v/>
      </c>
      <c r="D25" s="76"/>
      <c r="E25" s="38"/>
      <c r="F25" s="77"/>
      <c r="G25" s="77"/>
      <c r="H25" s="75"/>
    </row>
    <row r="26" spans="3:8" s="18" customFormat="1" ht="30" customHeight="1">
      <c r="C26" s="104" t="str">
        <f t="shared" si="0"/>
        <v/>
      </c>
      <c r="D26" s="76"/>
      <c r="E26" s="38"/>
      <c r="F26" s="77"/>
      <c r="G26" s="77"/>
      <c r="H26" s="75"/>
    </row>
  </sheetData>
  <sheetProtection algorithmName="SHA-512" hashValue="bVC2VMBagsyKmOLLmgFtYCuZG4/pyZYv7AF06AbChFlmS81hjkFfAjomF3JkMQLJKqvgqRWGkBUVhRvGD9vkqQ==" saltValue="zP47uQ330vz4X2/WWZNtjQ==" spinCount="100000" sheet="1" objects="1" scenarios="1" formatCells="0" formatColumns="0" formatRows="0" autoFilter="0"/>
  <mergeCells count="1">
    <mergeCell ref="E1:F1"/>
  </mergeCells>
  <conditionalFormatting sqref="D6">
    <cfRule type="expression" dxfId="96" priority="19">
      <formula>AND(D6="")</formula>
    </cfRule>
  </conditionalFormatting>
  <conditionalFormatting sqref="D10">
    <cfRule type="expression" dxfId="95" priority="15">
      <formula>AND(D10="")</formula>
    </cfRule>
  </conditionalFormatting>
  <conditionalFormatting sqref="D12">
    <cfRule type="expression" dxfId="94" priority="11">
      <formula>AND(D12="")</formula>
    </cfRule>
  </conditionalFormatting>
  <conditionalFormatting sqref="D11">
    <cfRule type="expression" dxfId="93" priority="7">
      <formula>AND(D11="")</formula>
    </cfRule>
  </conditionalFormatting>
  <dataValidations count="3">
    <dataValidation type="list" allowBlank="1" showInputMessage="1" showErrorMessage="1" sqref="D6">
      <formula1>ארגון</formula1>
    </dataValidation>
    <dataValidation type="list" allowBlank="1" showInputMessage="1" showErrorMessage="1" sqref="D17:D26">
      <formula1>רבעון_שיתוף</formula1>
    </dataValidation>
    <dataValidation type="list" allowBlank="1" showInputMessage="1" sqref="E17:E26">
      <formula1>סוג_שיתוף</formula1>
    </dataValidation>
  </dataValidations>
  <printOptions horizontalCentered="1"/>
  <pageMargins left="0" right="0" top="0" bottom="0.74803149606299213" header="0.31496062992125984" footer="0.31496062992125984"/>
  <pageSetup paperSize="9" scale="68" pageOrder="overThenDown" orientation="portrait" r:id="rId1"/>
  <headerFooter>
    <oddFooter>&amp;C&amp;"Arial Unicode MS,רגיל"&amp;K002060עמוד &amp;P מתוך &amp;N עמודים</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rgb="FF002060"/>
    <pageSetUpPr fitToPage="1"/>
  </sheetPr>
  <dimension ref="A1:K111"/>
  <sheetViews>
    <sheetView showGridLines="0" rightToLeft="1" zoomScale="90" zoomScaleNormal="90" zoomScaleSheetLayoutView="100" workbookViewId="0">
      <selection activeCell="C7" sqref="C7:C11"/>
    </sheetView>
  </sheetViews>
  <sheetFormatPr defaultColWidth="9" defaultRowHeight="14.25"/>
  <cols>
    <col min="1" max="1" width="2.375" style="15" customWidth="1"/>
    <col min="2" max="2" width="8" style="15" customWidth="1"/>
    <col min="3" max="3" width="24.125" style="15" customWidth="1"/>
    <col min="4" max="4" width="23.375" style="15" customWidth="1"/>
    <col min="5" max="5" width="24.625" style="15" customWidth="1"/>
    <col min="6" max="6" width="15.5" style="15" customWidth="1"/>
    <col min="7" max="7" width="29.625" style="71" customWidth="1"/>
    <col min="8" max="8" width="18" style="71" customWidth="1"/>
    <col min="9" max="9" width="18" style="71" hidden="1" customWidth="1"/>
    <col min="10" max="11" width="9" style="15" hidden="1" customWidth="1"/>
    <col min="12" max="16384" width="9" style="15"/>
  </cols>
  <sheetData>
    <row r="1" spans="2:11" ht="40.5" customHeight="1">
      <c r="B1" s="13"/>
      <c r="C1" s="12"/>
      <c r="D1" s="137" t="s">
        <v>287</v>
      </c>
      <c r="E1" s="137"/>
      <c r="F1" s="12"/>
      <c r="G1" s="70"/>
      <c r="H1" s="55"/>
      <c r="I1" s="55"/>
    </row>
    <row r="2" spans="2:11" ht="6" customHeight="1">
      <c r="B2" s="16"/>
      <c r="C2" s="16"/>
      <c r="D2" s="16"/>
      <c r="E2" s="16"/>
      <c r="F2" s="16"/>
      <c r="G2" s="56"/>
      <c r="H2" s="56"/>
      <c r="I2" s="56"/>
    </row>
    <row r="3" spans="2:11" ht="15">
      <c r="C3" s="17"/>
      <c r="D3" s="17"/>
    </row>
    <row r="4" spans="2:11" ht="23.25">
      <c r="C4" s="32" t="s">
        <v>264</v>
      </c>
    </row>
    <row r="5" spans="2:11" ht="6.75" customHeight="1"/>
    <row r="6" spans="2:11" ht="15">
      <c r="C6" s="62" t="s">
        <v>265</v>
      </c>
      <c r="D6" s="63" t="s">
        <v>266</v>
      </c>
      <c r="E6" s="63" t="s">
        <v>267</v>
      </c>
      <c r="F6" s="63" t="s">
        <v>268</v>
      </c>
      <c r="G6" s="64" t="s">
        <v>282</v>
      </c>
      <c r="H6" s="64" t="s">
        <v>269</v>
      </c>
      <c r="I6" s="64" t="s">
        <v>0</v>
      </c>
      <c r="J6" s="63" t="s">
        <v>326</v>
      </c>
      <c r="K6" s="63" t="s">
        <v>327</v>
      </c>
    </row>
    <row r="7" spans="2:11">
      <c r="C7" s="61" t="s">
        <v>610</v>
      </c>
      <c r="D7" s="60"/>
      <c r="E7" s="60"/>
      <c r="F7" s="60"/>
      <c r="G7" s="73"/>
      <c r="H7" s="79">
        <f>IF(טבלה9[[#This Row],[שם היחידה]]="","",COUNTIFS('רשימת מאגרים'!$H:$H,טבלה9[[#This Row],[שם היחידה]],'רשימת מאגרים'!$E:$E,"&lt;&gt;"))</f>
        <v>2</v>
      </c>
      <c r="I7" s="102" t="str">
        <f>IF(טבלה9[[#This Row],[שם היחידה]]&lt;&gt;"",המשרד,"")</f>
        <v>משרד האנרגיה</v>
      </c>
      <c r="J7" s="103">
        <f>IF(טבלה9[[#This Row],[שם היחידה]]&lt;&gt;"",SUMPRODUCT((טבלה9[[#This Row],[שם היחידה]]&gt;=טבלה9[[#All],[שם היחידה]])+0)+1,"")</f>
        <v>105</v>
      </c>
      <c r="K7" s="103">
        <f ca="1">IF(N(טבלה9[[#This Row],[עזר מיון]]),RANK(טבלה9[[#This Row],[עזר מיון]],טבלה9[[#All],[עזר מיון]],1)+COUNTIF(טבלה9[[#This Row],[עזר מיון]]:OFFSET(טבלה9[[#This Row],[עזר מיון]],0,0),טבלה9[[#This Row],[עזר מיון]])-1,"")</f>
        <v>4</v>
      </c>
    </row>
    <row r="8" spans="2:11">
      <c r="C8" s="61" t="s">
        <v>351</v>
      </c>
      <c r="D8" s="60"/>
      <c r="E8" s="60"/>
      <c r="F8" s="60"/>
      <c r="G8" s="73"/>
      <c r="H8" s="79">
        <f>IF(טבלה9[[#This Row],[שם היחידה]]="","",COUNTIFS('רשימת מאגרים'!$H:$H,טבלה9[[#This Row],[שם היחידה]],'רשימת מאגרים'!$E:$E,"&lt;&gt;"))</f>
        <v>6</v>
      </c>
      <c r="I8" s="102" t="str">
        <f>IF(טבלה9[[#This Row],[שם היחידה]]&lt;&gt;"",המשרד,"")</f>
        <v>משרד האנרגיה</v>
      </c>
      <c r="J8" s="103">
        <f>IF(טבלה9[[#This Row],[שם היחידה]]&lt;&gt;"",SUMPRODUCT((טבלה9[[#This Row],[שם היחידה]]&gt;=טבלה9[[#All],[שם היחידה]])+0)+1,"")</f>
        <v>102</v>
      </c>
      <c r="K8" s="103">
        <f ca="1">IF(N(טבלה9[[#This Row],[עזר מיון]]),RANK(טבלה9[[#This Row],[עזר מיון]],טבלה9[[#All],[עזר מיון]],1)+COUNTIF(טבלה9[[#This Row],[עזר מיון]]:OFFSET(טבלה9[[#This Row],[עזר מיון]],0,0),טבלה9[[#This Row],[עזר מיון]])-1,"")</f>
        <v>1</v>
      </c>
    </row>
    <row r="9" spans="2:11">
      <c r="C9" s="61" t="s">
        <v>356</v>
      </c>
      <c r="D9" s="60"/>
      <c r="E9" s="60"/>
      <c r="F9" s="60"/>
      <c r="G9" s="73"/>
      <c r="H9" s="79">
        <f>IF(טבלה9[[#This Row],[שם היחידה]]="","",COUNTIFS('רשימת מאגרים'!$H:$H,טבלה9[[#This Row],[שם היחידה]],'רשימת מאגרים'!$E:$E,"&lt;&gt;"))</f>
        <v>6</v>
      </c>
      <c r="I9" s="102" t="str">
        <f>IF(טבלה9[[#This Row],[שם היחידה]]&lt;&gt;"",המשרד,"")</f>
        <v>משרד האנרגיה</v>
      </c>
      <c r="J9" s="103">
        <f>IF(טבלה9[[#This Row],[שם היחידה]]&lt;&gt;"",SUMPRODUCT((טבלה9[[#This Row],[שם היחידה]]&gt;=טבלה9[[#All],[שם היחידה]])+0)+1,"")</f>
        <v>106</v>
      </c>
      <c r="K9" s="103">
        <f ca="1">IF(N(טבלה9[[#This Row],[עזר מיון]]),RANK(טבלה9[[#This Row],[עזר מיון]],טבלה9[[#All],[עזר מיון]],1)+COUNTIF(טבלה9[[#This Row],[עזר מיון]]:OFFSET(טבלה9[[#This Row],[עזר מיון]],0,0),טבלה9[[#This Row],[עזר מיון]])-1,"")</f>
        <v>5</v>
      </c>
    </row>
    <row r="10" spans="2:11">
      <c r="C10" s="61" t="s">
        <v>611</v>
      </c>
      <c r="D10" s="60"/>
      <c r="E10" s="60"/>
      <c r="F10" s="60"/>
      <c r="G10" s="73"/>
      <c r="H10" s="79">
        <f>IF(טבלה9[[#This Row],[שם היחידה]]="","",COUNTIFS('רשימת מאגרים'!$H:$H,טבלה9[[#This Row],[שם היחידה]],'רשימת מאגרים'!$E:$E,"&lt;&gt;"))</f>
        <v>5</v>
      </c>
      <c r="I10" s="102" t="str">
        <f>IF(טבלה9[[#This Row],[שם היחידה]]&lt;&gt;"",המשרד,"")</f>
        <v>משרד האנרגיה</v>
      </c>
      <c r="J10" s="103">
        <f>IF(טבלה9[[#This Row],[שם היחידה]]&lt;&gt;"",SUMPRODUCT((טבלה9[[#This Row],[שם היחידה]]&gt;=טבלה9[[#All],[שם היחידה]])+0)+1,"")</f>
        <v>103</v>
      </c>
      <c r="K10" s="103">
        <f ca="1">IF(N(טבלה9[[#This Row],[עזר מיון]]),RANK(טבלה9[[#This Row],[עזר מיון]],טבלה9[[#All],[עזר מיון]],1)+COUNTIF(טבלה9[[#This Row],[עזר מיון]]:OFFSET(טבלה9[[#This Row],[עזר מיון]],0,0),טבלה9[[#This Row],[עזר מיון]])-1,"")</f>
        <v>2</v>
      </c>
    </row>
    <row r="11" spans="2:11">
      <c r="C11" s="61" t="s">
        <v>612</v>
      </c>
      <c r="D11" s="60"/>
      <c r="E11" s="60"/>
      <c r="F11" s="60"/>
      <c r="G11" s="73"/>
      <c r="H11" s="79">
        <f>IF(טבלה9[[#This Row],[שם היחידה]]="","",COUNTIFS('רשימת מאגרים'!$H:$H,טבלה9[[#This Row],[שם היחידה]],'רשימת מאגרים'!$E:$E,"&lt;&gt;"))</f>
        <v>1</v>
      </c>
      <c r="I11" s="102" t="str">
        <f>IF(טבלה9[[#This Row],[שם היחידה]]&lt;&gt;"",המשרד,"")</f>
        <v>משרד האנרגיה</v>
      </c>
      <c r="J11" s="103">
        <f>IF(טבלה9[[#This Row],[שם היחידה]]&lt;&gt;"",SUMPRODUCT((טבלה9[[#This Row],[שם היחידה]]&gt;=טבלה9[[#All],[שם היחידה]])+0)+1,"")</f>
        <v>104</v>
      </c>
      <c r="K11" s="103">
        <f ca="1">IF(N(טבלה9[[#This Row],[עזר מיון]]),RANK(טבלה9[[#This Row],[עזר מיון]],טבלה9[[#All],[עזר מיון]],1)+COUNTIF(טבלה9[[#This Row],[עזר מיון]]:OFFSET(טבלה9[[#This Row],[עזר מיון]],0,0),טבלה9[[#This Row],[עזר מיון]])-1,"")</f>
        <v>3</v>
      </c>
    </row>
    <row r="12" spans="2:11">
      <c r="C12" s="61"/>
      <c r="D12" s="60"/>
      <c r="E12" s="60"/>
      <c r="F12" s="60"/>
      <c r="G12" s="73"/>
      <c r="H12" s="79" t="str">
        <f>IF(טבלה9[[#This Row],[שם היחידה]]="","",COUNTIFS('רשימת מאגרים'!$H:$H,טבלה9[[#This Row],[שם היחידה]],'רשימת מאגרים'!$E:$E,"&lt;&gt;"))</f>
        <v/>
      </c>
      <c r="I12" s="102" t="str">
        <f>IF(טבלה9[[#This Row],[שם היחידה]]&lt;&gt;"",המשרד,"")</f>
        <v/>
      </c>
      <c r="J12" s="103" t="str">
        <f>IF(טבלה9[[#This Row],[שם היחידה]]&lt;&gt;"",SUMPRODUCT((טבלה9[[#This Row],[שם היחידה]]&gt;=טבלה9[[#All],[שם היחידה]])+0)+1,"")</f>
        <v/>
      </c>
      <c r="K12" s="103" t="str">
        <f ca="1">IF(N(טבלה9[[#This Row],[עזר מיון]]),RANK(טבלה9[[#This Row],[עזר מיון]],טבלה9[[#All],[עזר מיון]],1)+COUNTIF(טבלה9[[#This Row],[עזר מיון]]:OFFSET(טבלה9[[#This Row],[עזר מיון]],0,0),טבלה9[[#This Row],[עזר מיון]])-1,"")</f>
        <v/>
      </c>
    </row>
    <row r="13" spans="2:11">
      <c r="C13" s="61"/>
      <c r="D13" s="60"/>
      <c r="E13" s="60"/>
      <c r="F13" s="60"/>
      <c r="G13" s="73"/>
      <c r="H13" s="79" t="str">
        <f>IF(טבלה9[[#This Row],[שם היחידה]]="","",COUNTIFS('רשימת מאגרים'!$H:$H,טבלה9[[#This Row],[שם היחידה]],'רשימת מאגרים'!$E:$E,"&lt;&gt;"))</f>
        <v/>
      </c>
      <c r="I13" s="102" t="str">
        <f>IF(טבלה9[[#This Row],[שם היחידה]]&lt;&gt;"",המשרד,"")</f>
        <v/>
      </c>
      <c r="J13" s="103" t="str">
        <f>IF(טבלה9[[#This Row],[שם היחידה]]&lt;&gt;"",SUMPRODUCT((טבלה9[[#This Row],[שם היחידה]]&gt;=טבלה9[[#All],[שם היחידה]])+0)+1,"")</f>
        <v/>
      </c>
      <c r="K13" s="103" t="str">
        <f ca="1">IF(N(טבלה9[[#This Row],[עזר מיון]]),RANK(טבלה9[[#This Row],[עזר מיון]],טבלה9[[#All],[עזר מיון]],1)+COUNTIF(טבלה9[[#This Row],[עזר מיון]]:OFFSET(טבלה9[[#This Row],[עזר מיון]],0,0),טבלה9[[#This Row],[עזר מיון]])-1,"")</f>
        <v/>
      </c>
    </row>
    <row r="14" spans="2:11">
      <c r="C14" s="61"/>
      <c r="D14" s="60"/>
      <c r="E14" s="60"/>
      <c r="F14" s="60"/>
      <c r="G14" s="73"/>
      <c r="H14" s="79" t="str">
        <f>IF(טבלה9[[#This Row],[שם היחידה]]="","",COUNTIFS('רשימת מאגרים'!$H:$H,טבלה9[[#This Row],[שם היחידה]],'רשימת מאגרים'!$E:$E,"&lt;&gt;"))</f>
        <v/>
      </c>
      <c r="I14" s="102" t="str">
        <f>IF(טבלה9[[#This Row],[שם היחידה]]&lt;&gt;"",המשרד,"")</f>
        <v/>
      </c>
      <c r="J14" s="103" t="str">
        <f>IF(טבלה9[[#This Row],[שם היחידה]]&lt;&gt;"",SUMPRODUCT((טבלה9[[#This Row],[שם היחידה]]&gt;=טבלה9[[#All],[שם היחידה]])+0)+1,"")</f>
        <v/>
      </c>
      <c r="K14" s="103" t="str">
        <f ca="1">IF(N(טבלה9[[#This Row],[עזר מיון]]),RANK(טבלה9[[#This Row],[עזר מיון]],טבלה9[[#All],[עזר מיון]],1)+COUNTIF(טבלה9[[#This Row],[עזר מיון]]:OFFSET(טבלה9[[#This Row],[עזר מיון]],0,0),טבלה9[[#This Row],[עזר מיון]])-1,"")</f>
        <v/>
      </c>
    </row>
    <row r="15" spans="2:11">
      <c r="C15" s="61"/>
      <c r="D15" s="60"/>
      <c r="E15" s="60"/>
      <c r="F15" s="60"/>
      <c r="G15" s="73"/>
      <c r="H15" s="79" t="str">
        <f>IF(טבלה9[[#This Row],[שם היחידה]]="","",COUNTIFS('רשימת מאגרים'!$H:$H,טבלה9[[#This Row],[שם היחידה]],'רשימת מאגרים'!$E:$E,"&lt;&gt;"))</f>
        <v/>
      </c>
      <c r="I15" s="102" t="str">
        <f>IF(טבלה9[[#This Row],[שם היחידה]]&lt;&gt;"",המשרד,"")</f>
        <v/>
      </c>
      <c r="J15" s="103" t="str">
        <f>IF(טבלה9[[#This Row],[שם היחידה]]&lt;&gt;"",SUMPRODUCT((טבלה9[[#This Row],[שם היחידה]]&gt;=טבלה9[[#All],[שם היחידה]])+0)+1,"")</f>
        <v/>
      </c>
      <c r="K15" s="103" t="str">
        <f ca="1">IF(N(טבלה9[[#This Row],[עזר מיון]]),RANK(טבלה9[[#This Row],[עזר מיון]],טבלה9[[#All],[עזר מיון]],1)+COUNTIF(טבלה9[[#This Row],[עזר מיון]]:OFFSET(טבלה9[[#This Row],[עזר מיון]],0,0),טבלה9[[#This Row],[עזר מיון]])-1,"")</f>
        <v/>
      </c>
    </row>
    <row r="16" spans="2:11">
      <c r="C16" s="61"/>
      <c r="D16" s="60"/>
      <c r="E16" s="60"/>
      <c r="F16" s="60"/>
      <c r="G16" s="73"/>
      <c r="H16" s="79" t="str">
        <f>IF(טבלה9[[#This Row],[שם היחידה]]="","",COUNTIFS('רשימת מאגרים'!$H:$H,טבלה9[[#This Row],[שם היחידה]],'רשימת מאגרים'!$E:$E,"&lt;&gt;"))</f>
        <v/>
      </c>
      <c r="I16" s="102" t="str">
        <f>IF(טבלה9[[#This Row],[שם היחידה]]&lt;&gt;"",המשרד,"")</f>
        <v/>
      </c>
      <c r="J16" s="103" t="str">
        <f>IF(טבלה9[[#This Row],[שם היחידה]]&lt;&gt;"",SUMPRODUCT((טבלה9[[#This Row],[שם היחידה]]&gt;=טבלה9[[#All],[שם היחידה]])+0)+1,"")</f>
        <v/>
      </c>
      <c r="K16" s="103" t="str">
        <f ca="1">IF(N(טבלה9[[#This Row],[עזר מיון]]),RANK(טבלה9[[#This Row],[עזר מיון]],טבלה9[[#All],[עזר מיון]],1)+COUNTIF(טבלה9[[#This Row],[עזר מיון]]:OFFSET(טבלה9[[#This Row],[עזר מיון]],0,0),טבלה9[[#This Row],[עזר מיון]])-1,"")</f>
        <v/>
      </c>
    </row>
    <row r="17" spans="3:11">
      <c r="C17" s="61"/>
      <c r="D17" s="60"/>
      <c r="E17" s="60"/>
      <c r="F17" s="60"/>
      <c r="G17" s="73"/>
      <c r="H17" s="79" t="str">
        <f>IF(טבלה9[[#This Row],[שם היחידה]]="","",COUNTIFS('רשימת מאגרים'!$H:$H,טבלה9[[#This Row],[שם היחידה]],'רשימת מאגרים'!$E:$E,"&lt;&gt;"))</f>
        <v/>
      </c>
      <c r="I17" s="102" t="str">
        <f>IF(טבלה9[[#This Row],[שם היחידה]]&lt;&gt;"",המשרד,"")</f>
        <v/>
      </c>
      <c r="J17" s="103" t="str">
        <f>IF(טבלה9[[#This Row],[שם היחידה]]&lt;&gt;"",SUMPRODUCT((טבלה9[[#This Row],[שם היחידה]]&gt;=טבלה9[[#All],[שם היחידה]])+0)+1,"")</f>
        <v/>
      </c>
      <c r="K17" s="103" t="str">
        <f ca="1">IF(N(טבלה9[[#This Row],[עזר מיון]]),RANK(טבלה9[[#This Row],[עזר מיון]],טבלה9[[#All],[עזר מיון]],1)+COUNTIF(טבלה9[[#This Row],[עזר מיון]]:OFFSET(טבלה9[[#This Row],[עזר מיון]],0,0),טבלה9[[#This Row],[עזר מיון]])-1,"")</f>
        <v/>
      </c>
    </row>
    <row r="18" spans="3:11">
      <c r="C18" s="61"/>
      <c r="D18" s="60"/>
      <c r="E18" s="60"/>
      <c r="F18" s="60"/>
      <c r="G18" s="73"/>
      <c r="H18" s="79" t="str">
        <f>IF(טבלה9[[#This Row],[שם היחידה]]="","",COUNTIFS('רשימת מאגרים'!$H:$H,טבלה9[[#This Row],[שם היחידה]],'רשימת מאגרים'!$E:$E,"&lt;&gt;"))</f>
        <v/>
      </c>
      <c r="I18" s="102" t="str">
        <f>IF(טבלה9[[#This Row],[שם היחידה]]&lt;&gt;"",המשרד,"")</f>
        <v/>
      </c>
      <c r="J18" s="103" t="str">
        <f>IF(טבלה9[[#This Row],[שם היחידה]]&lt;&gt;"",SUMPRODUCT((טבלה9[[#This Row],[שם היחידה]]&gt;=טבלה9[[#All],[שם היחידה]])+0)+1,"")</f>
        <v/>
      </c>
      <c r="K18" s="103" t="str">
        <f ca="1">IF(N(טבלה9[[#This Row],[עזר מיון]]),RANK(טבלה9[[#This Row],[עזר מיון]],טבלה9[[#All],[עזר מיון]],1)+COUNTIF(טבלה9[[#This Row],[עזר מיון]]:OFFSET(טבלה9[[#This Row],[עזר מיון]],0,0),טבלה9[[#This Row],[עזר מיון]])-1,"")</f>
        <v/>
      </c>
    </row>
    <row r="19" spans="3:11">
      <c r="C19" s="61"/>
      <c r="D19" s="60"/>
      <c r="E19" s="60"/>
      <c r="F19" s="60"/>
      <c r="G19" s="73"/>
      <c r="H19" s="79" t="str">
        <f>IF(טבלה9[[#This Row],[שם היחידה]]="","",COUNTIFS('רשימת מאגרים'!$H:$H,טבלה9[[#This Row],[שם היחידה]],'רשימת מאגרים'!$E:$E,"&lt;&gt;"))</f>
        <v/>
      </c>
      <c r="I19" s="102" t="str">
        <f>IF(טבלה9[[#This Row],[שם היחידה]]&lt;&gt;"",המשרד,"")</f>
        <v/>
      </c>
      <c r="J19" s="103" t="str">
        <f>IF(טבלה9[[#This Row],[שם היחידה]]&lt;&gt;"",SUMPRODUCT((טבלה9[[#This Row],[שם היחידה]]&gt;=טבלה9[[#All],[שם היחידה]])+0)+1,"")</f>
        <v/>
      </c>
      <c r="K19" s="103" t="str">
        <f ca="1">IF(N(טבלה9[[#This Row],[עזר מיון]]),RANK(טבלה9[[#This Row],[עזר מיון]],טבלה9[[#All],[עזר מיון]],1)+COUNTIF(טבלה9[[#This Row],[עזר מיון]]:OFFSET(טבלה9[[#This Row],[עזר מיון]],0,0),טבלה9[[#This Row],[עזר מיון]])-1,"")</f>
        <v/>
      </c>
    </row>
    <row r="20" spans="3:11">
      <c r="C20" s="61"/>
      <c r="D20" s="60"/>
      <c r="E20" s="60"/>
      <c r="F20" s="60"/>
      <c r="G20" s="73"/>
      <c r="H20" s="79" t="str">
        <f>IF(טבלה9[[#This Row],[שם היחידה]]="","",COUNTIFS('רשימת מאגרים'!$H:$H,טבלה9[[#This Row],[שם היחידה]],'רשימת מאגרים'!$E:$E,"&lt;&gt;"))</f>
        <v/>
      </c>
      <c r="I20" s="102" t="str">
        <f>IF(טבלה9[[#This Row],[שם היחידה]]&lt;&gt;"",המשרד,"")</f>
        <v/>
      </c>
      <c r="J20" s="103" t="str">
        <f>IF(טבלה9[[#This Row],[שם היחידה]]&lt;&gt;"",SUMPRODUCT((טבלה9[[#This Row],[שם היחידה]]&gt;=טבלה9[[#All],[שם היחידה]])+0)+1,"")</f>
        <v/>
      </c>
      <c r="K20" s="103" t="str">
        <f ca="1">IF(N(טבלה9[[#This Row],[עזר מיון]]),RANK(טבלה9[[#This Row],[עזר מיון]],טבלה9[[#All],[עזר מיון]],1)+COUNTIF(טבלה9[[#This Row],[עזר מיון]]:OFFSET(טבלה9[[#This Row],[עזר מיון]],0,0),טבלה9[[#This Row],[עזר מיון]])-1,"")</f>
        <v/>
      </c>
    </row>
    <row r="21" spans="3:11">
      <c r="C21" s="61"/>
      <c r="D21" s="60"/>
      <c r="E21" s="60"/>
      <c r="F21" s="60"/>
      <c r="G21" s="73"/>
      <c r="H21" s="79" t="str">
        <f>IF(טבלה9[[#This Row],[שם היחידה]]="","",COUNTIFS('רשימת מאגרים'!$H:$H,טבלה9[[#This Row],[שם היחידה]],'רשימת מאגרים'!$E:$E,"&lt;&gt;"))</f>
        <v/>
      </c>
      <c r="I21" s="102" t="str">
        <f>IF(טבלה9[[#This Row],[שם היחידה]]&lt;&gt;"",המשרד,"")</f>
        <v/>
      </c>
      <c r="J21" s="103" t="str">
        <f>IF(טבלה9[[#This Row],[שם היחידה]]&lt;&gt;"",SUMPRODUCT((טבלה9[[#This Row],[שם היחידה]]&gt;=טבלה9[[#All],[שם היחידה]])+0)+1,"")</f>
        <v/>
      </c>
      <c r="K21" s="103" t="str">
        <f ca="1">IF(N(טבלה9[[#This Row],[עזר מיון]]),RANK(טבלה9[[#This Row],[עזר מיון]],טבלה9[[#All],[עזר מיון]],1)+COUNTIF(טבלה9[[#This Row],[עזר מיון]]:OFFSET(טבלה9[[#This Row],[עזר מיון]],0,0),טבלה9[[#This Row],[עזר מיון]])-1,"")</f>
        <v/>
      </c>
    </row>
    <row r="22" spans="3:11">
      <c r="C22" s="61"/>
      <c r="D22" s="60"/>
      <c r="E22" s="60"/>
      <c r="F22" s="60"/>
      <c r="G22" s="73"/>
      <c r="H22" s="79" t="str">
        <f>IF(טבלה9[[#This Row],[שם היחידה]]="","",COUNTIFS('רשימת מאגרים'!$H:$H,טבלה9[[#This Row],[שם היחידה]],'רשימת מאגרים'!$E:$E,"&lt;&gt;"))</f>
        <v/>
      </c>
      <c r="I22" s="102" t="str">
        <f>IF(טבלה9[[#This Row],[שם היחידה]]&lt;&gt;"",המשרד,"")</f>
        <v/>
      </c>
      <c r="J22" s="103" t="str">
        <f>IF(טבלה9[[#This Row],[שם היחידה]]&lt;&gt;"",SUMPRODUCT((טבלה9[[#This Row],[שם היחידה]]&gt;=טבלה9[[#All],[שם היחידה]])+0)+1,"")</f>
        <v/>
      </c>
      <c r="K22" s="103" t="str">
        <f ca="1">IF(N(טבלה9[[#This Row],[עזר מיון]]),RANK(טבלה9[[#This Row],[עזר מיון]],טבלה9[[#All],[עזר מיון]],1)+COUNTIF(טבלה9[[#This Row],[עזר מיון]]:OFFSET(טבלה9[[#This Row],[עזר מיון]],0,0),טבלה9[[#This Row],[עזר מיון]])-1,"")</f>
        <v/>
      </c>
    </row>
    <row r="23" spans="3:11">
      <c r="C23" s="61"/>
      <c r="D23" s="60"/>
      <c r="E23" s="60"/>
      <c r="F23" s="60"/>
      <c r="G23" s="73"/>
      <c r="H23" s="79" t="str">
        <f>IF(טבלה9[[#This Row],[שם היחידה]]="","",COUNTIFS('רשימת מאגרים'!$H:$H,טבלה9[[#This Row],[שם היחידה]],'רשימת מאגרים'!$E:$E,"&lt;&gt;"))</f>
        <v/>
      </c>
      <c r="I23" s="102" t="str">
        <f>IF(טבלה9[[#This Row],[שם היחידה]]&lt;&gt;"",המשרד,"")</f>
        <v/>
      </c>
      <c r="J23" s="103" t="str">
        <f>IF(טבלה9[[#This Row],[שם היחידה]]&lt;&gt;"",SUMPRODUCT((טבלה9[[#This Row],[שם היחידה]]&gt;=טבלה9[[#All],[שם היחידה]])+0)+1,"")</f>
        <v/>
      </c>
      <c r="K23" s="103" t="str">
        <f ca="1">IF(N(טבלה9[[#This Row],[עזר מיון]]),RANK(טבלה9[[#This Row],[עזר מיון]],טבלה9[[#All],[עזר מיון]],1)+COUNTIF(טבלה9[[#This Row],[עזר מיון]]:OFFSET(טבלה9[[#This Row],[עזר מיון]],0,0),טבלה9[[#This Row],[עזר מיון]])-1,"")</f>
        <v/>
      </c>
    </row>
    <row r="24" spans="3:11">
      <c r="C24" s="61"/>
      <c r="D24" s="60"/>
      <c r="E24" s="60"/>
      <c r="F24" s="60"/>
      <c r="G24" s="73"/>
      <c r="H24" s="79" t="str">
        <f>IF(טבלה9[[#This Row],[שם היחידה]]="","",COUNTIFS('רשימת מאגרים'!$H:$H,טבלה9[[#This Row],[שם היחידה]],'רשימת מאגרים'!$E:$E,"&lt;&gt;"))</f>
        <v/>
      </c>
      <c r="I24" s="102" t="str">
        <f>IF(טבלה9[[#This Row],[שם היחידה]]&lt;&gt;"",המשרד,"")</f>
        <v/>
      </c>
      <c r="J24" s="103" t="str">
        <f>IF(טבלה9[[#This Row],[שם היחידה]]&lt;&gt;"",SUMPRODUCT((טבלה9[[#This Row],[שם היחידה]]&gt;=טבלה9[[#All],[שם היחידה]])+0)+1,"")</f>
        <v/>
      </c>
      <c r="K24" s="103" t="str">
        <f ca="1">IF(N(טבלה9[[#This Row],[עזר מיון]]),RANK(טבלה9[[#This Row],[עזר מיון]],טבלה9[[#All],[עזר מיון]],1)+COUNTIF(טבלה9[[#This Row],[עזר מיון]]:OFFSET(טבלה9[[#This Row],[עזר מיון]],0,0),טבלה9[[#This Row],[עזר מיון]])-1,"")</f>
        <v/>
      </c>
    </row>
    <row r="25" spans="3:11">
      <c r="C25" s="61"/>
      <c r="D25" s="60"/>
      <c r="E25" s="60"/>
      <c r="F25" s="60"/>
      <c r="G25" s="73"/>
      <c r="H25" s="79" t="str">
        <f>IF(טבלה9[[#This Row],[שם היחידה]]="","",COUNTIFS('רשימת מאגרים'!$H:$H,טבלה9[[#This Row],[שם היחידה]],'רשימת מאגרים'!$E:$E,"&lt;&gt;"))</f>
        <v/>
      </c>
      <c r="I25" s="102" t="str">
        <f>IF(טבלה9[[#This Row],[שם היחידה]]&lt;&gt;"",המשרד,"")</f>
        <v/>
      </c>
      <c r="J25" s="103" t="str">
        <f>IF(טבלה9[[#This Row],[שם היחידה]]&lt;&gt;"",SUMPRODUCT((טבלה9[[#This Row],[שם היחידה]]&gt;=טבלה9[[#All],[שם היחידה]])+0)+1,"")</f>
        <v/>
      </c>
      <c r="K25" s="103" t="str">
        <f ca="1">IF(N(טבלה9[[#This Row],[עזר מיון]]),RANK(טבלה9[[#This Row],[עזר מיון]],טבלה9[[#All],[עזר מיון]],1)+COUNTIF(טבלה9[[#This Row],[עזר מיון]]:OFFSET(טבלה9[[#This Row],[עזר מיון]],0,0),טבלה9[[#This Row],[עזר מיון]])-1,"")</f>
        <v/>
      </c>
    </row>
    <row r="26" spans="3:11">
      <c r="C26" s="61"/>
      <c r="D26" s="60"/>
      <c r="E26" s="60"/>
      <c r="F26" s="60"/>
      <c r="G26" s="73"/>
      <c r="H26" s="79" t="str">
        <f>IF(טבלה9[[#This Row],[שם היחידה]]="","",COUNTIFS('רשימת מאגרים'!$H:$H,טבלה9[[#This Row],[שם היחידה]],'רשימת מאגרים'!$E:$E,"&lt;&gt;"))</f>
        <v/>
      </c>
      <c r="I26" s="102" t="str">
        <f>IF(טבלה9[[#This Row],[שם היחידה]]&lt;&gt;"",המשרד,"")</f>
        <v/>
      </c>
      <c r="J26" s="103" t="str">
        <f>IF(טבלה9[[#This Row],[שם היחידה]]&lt;&gt;"",SUMPRODUCT((טבלה9[[#This Row],[שם היחידה]]&gt;=טבלה9[[#All],[שם היחידה]])+0)+1,"")</f>
        <v/>
      </c>
      <c r="K26" s="103" t="str">
        <f ca="1">IF(N(טבלה9[[#This Row],[עזר מיון]]),RANK(טבלה9[[#This Row],[עזר מיון]],טבלה9[[#All],[עזר מיון]],1)+COUNTIF(טבלה9[[#This Row],[עזר מיון]]:OFFSET(טבלה9[[#This Row],[עזר מיון]],0,0),טבלה9[[#This Row],[עזר מיון]])-1,"")</f>
        <v/>
      </c>
    </row>
    <row r="27" spans="3:11">
      <c r="C27" s="61"/>
      <c r="D27" s="60"/>
      <c r="E27" s="60"/>
      <c r="F27" s="60"/>
      <c r="G27" s="73"/>
      <c r="H27" s="79" t="str">
        <f>IF(טבלה9[[#This Row],[שם היחידה]]="","",COUNTIFS('רשימת מאגרים'!$H:$H,טבלה9[[#This Row],[שם היחידה]],'רשימת מאגרים'!$E:$E,"&lt;&gt;"))</f>
        <v/>
      </c>
      <c r="I27" s="102" t="str">
        <f>IF(טבלה9[[#This Row],[שם היחידה]]&lt;&gt;"",המשרד,"")</f>
        <v/>
      </c>
      <c r="J27" s="103" t="str">
        <f>IF(טבלה9[[#This Row],[שם היחידה]]&lt;&gt;"",SUMPRODUCT((טבלה9[[#This Row],[שם היחידה]]&gt;=טבלה9[[#All],[שם היחידה]])+0)+1,"")</f>
        <v/>
      </c>
      <c r="K27" s="103" t="str">
        <f ca="1">IF(N(טבלה9[[#This Row],[עזר מיון]]),RANK(טבלה9[[#This Row],[עזר מיון]],טבלה9[[#All],[עזר מיון]],1)+COUNTIF(טבלה9[[#This Row],[עזר מיון]]:OFFSET(טבלה9[[#This Row],[עזר מיון]],0,0),טבלה9[[#This Row],[עזר מיון]])-1,"")</f>
        <v/>
      </c>
    </row>
    <row r="28" spans="3:11">
      <c r="C28" s="61"/>
      <c r="D28" s="60"/>
      <c r="E28" s="60"/>
      <c r="F28" s="60"/>
      <c r="G28" s="73"/>
      <c r="H28" s="79" t="str">
        <f>IF(טבלה9[[#This Row],[שם היחידה]]="","",COUNTIFS('רשימת מאגרים'!$H:$H,טבלה9[[#This Row],[שם היחידה]],'רשימת מאגרים'!$E:$E,"&lt;&gt;"))</f>
        <v/>
      </c>
      <c r="I28" s="102" t="str">
        <f>IF(טבלה9[[#This Row],[שם היחידה]]&lt;&gt;"",המשרד,"")</f>
        <v/>
      </c>
      <c r="J28" s="103" t="str">
        <f>IF(טבלה9[[#This Row],[שם היחידה]]&lt;&gt;"",SUMPRODUCT((טבלה9[[#This Row],[שם היחידה]]&gt;=טבלה9[[#All],[שם היחידה]])+0)+1,"")</f>
        <v/>
      </c>
      <c r="K28" s="103" t="str">
        <f ca="1">IF(N(טבלה9[[#This Row],[עזר מיון]]),RANK(טבלה9[[#This Row],[עזר מיון]],טבלה9[[#All],[עזר מיון]],1)+COUNTIF(טבלה9[[#This Row],[עזר מיון]]:OFFSET(טבלה9[[#This Row],[עזר מיון]],0,0),טבלה9[[#This Row],[עזר מיון]])-1,"")</f>
        <v/>
      </c>
    </row>
    <row r="29" spans="3:11">
      <c r="C29" s="61"/>
      <c r="D29" s="60"/>
      <c r="E29" s="60"/>
      <c r="F29" s="60"/>
      <c r="G29" s="73"/>
      <c r="H29" s="79" t="str">
        <f>IF(טבלה9[[#This Row],[שם היחידה]]="","",COUNTIFS('רשימת מאגרים'!$H:$H,טבלה9[[#This Row],[שם היחידה]],'רשימת מאגרים'!$E:$E,"&lt;&gt;"))</f>
        <v/>
      </c>
      <c r="I29" s="102" t="str">
        <f>IF(טבלה9[[#This Row],[שם היחידה]]&lt;&gt;"",המשרד,"")</f>
        <v/>
      </c>
      <c r="J29" s="103" t="str">
        <f>IF(טבלה9[[#This Row],[שם היחידה]]&lt;&gt;"",SUMPRODUCT((טבלה9[[#This Row],[שם היחידה]]&gt;=טבלה9[[#All],[שם היחידה]])+0)+1,"")</f>
        <v/>
      </c>
      <c r="K29" s="103" t="str">
        <f ca="1">IF(N(טבלה9[[#This Row],[עזר מיון]]),RANK(טבלה9[[#This Row],[עזר מיון]],טבלה9[[#All],[עזר מיון]],1)+COUNTIF(טבלה9[[#This Row],[עזר מיון]]:OFFSET(טבלה9[[#This Row],[עזר מיון]],0,0),טבלה9[[#This Row],[עזר מיון]])-1,"")</f>
        <v/>
      </c>
    </row>
    <row r="30" spans="3:11">
      <c r="C30" s="61"/>
      <c r="D30" s="60"/>
      <c r="E30" s="60"/>
      <c r="F30" s="60"/>
      <c r="G30" s="73"/>
      <c r="H30" s="79" t="str">
        <f>IF(טבלה9[[#This Row],[שם היחידה]]="","",COUNTIFS('רשימת מאגרים'!$H:$H,טבלה9[[#This Row],[שם היחידה]],'רשימת מאגרים'!$E:$E,"&lt;&gt;"))</f>
        <v/>
      </c>
      <c r="I30" s="102" t="str">
        <f>IF(טבלה9[[#This Row],[שם היחידה]]&lt;&gt;"",המשרד,"")</f>
        <v/>
      </c>
      <c r="J30" s="103" t="str">
        <f>IF(טבלה9[[#This Row],[שם היחידה]]&lt;&gt;"",SUMPRODUCT((טבלה9[[#This Row],[שם היחידה]]&gt;=טבלה9[[#All],[שם היחידה]])+0)+1,"")</f>
        <v/>
      </c>
      <c r="K30" s="103" t="str">
        <f ca="1">IF(N(טבלה9[[#This Row],[עזר מיון]]),RANK(טבלה9[[#This Row],[עזר מיון]],טבלה9[[#All],[עזר מיון]],1)+COUNTIF(טבלה9[[#This Row],[עזר מיון]]:OFFSET(טבלה9[[#This Row],[עזר מיון]],0,0),טבלה9[[#This Row],[עזר מיון]])-1,"")</f>
        <v/>
      </c>
    </row>
    <row r="31" spans="3:11">
      <c r="C31" s="61"/>
      <c r="D31" s="60"/>
      <c r="E31" s="60"/>
      <c r="F31" s="60"/>
      <c r="G31" s="73"/>
      <c r="H31" s="79" t="str">
        <f>IF(טבלה9[[#This Row],[שם היחידה]]="","",COUNTIFS('רשימת מאגרים'!$H:$H,טבלה9[[#This Row],[שם היחידה]],'רשימת מאגרים'!$E:$E,"&lt;&gt;"))</f>
        <v/>
      </c>
      <c r="I31" s="102" t="str">
        <f>IF(טבלה9[[#This Row],[שם היחידה]]&lt;&gt;"",המשרד,"")</f>
        <v/>
      </c>
      <c r="J31" s="103" t="str">
        <f>IF(טבלה9[[#This Row],[שם היחידה]]&lt;&gt;"",SUMPRODUCT((טבלה9[[#This Row],[שם היחידה]]&gt;=טבלה9[[#All],[שם היחידה]])+0)+1,"")</f>
        <v/>
      </c>
      <c r="K31" s="103" t="str">
        <f ca="1">IF(N(טבלה9[[#This Row],[עזר מיון]]),RANK(טבלה9[[#This Row],[עזר מיון]],טבלה9[[#All],[עזר מיון]],1)+COUNTIF(טבלה9[[#This Row],[עזר מיון]]:OFFSET(טבלה9[[#This Row],[עזר מיון]],0,0),טבלה9[[#This Row],[עזר מיון]])-1,"")</f>
        <v/>
      </c>
    </row>
    <row r="32" spans="3:11">
      <c r="C32" s="61"/>
      <c r="D32" s="60"/>
      <c r="E32" s="60"/>
      <c r="F32" s="60"/>
      <c r="G32" s="73"/>
      <c r="H32" s="79" t="str">
        <f>IF(טבלה9[[#This Row],[שם היחידה]]="","",COUNTIFS('רשימת מאגרים'!$H:$H,טבלה9[[#This Row],[שם היחידה]],'רשימת מאגרים'!$E:$E,"&lt;&gt;"))</f>
        <v/>
      </c>
      <c r="I32" s="102" t="str">
        <f>IF(טבלה9[[#This Row],[שם היחידה]]&lt;&gt;"",המשרד,"")</f>
        <v/>
      </c>
      <c r="J32" s="103" t="str">
        <f>IF(טבלה9[[#This Row],[שם היחידה]]&lt;&gt;"",SUMPRODUCT((טבלה9[[#This Row],[שם היחידה]]&gt;=טבלה9[[#All],[שם היחידה]])+0)+1,"")</f>
        <v/>
      </c>
      <c r="K32" s="103" t="str">
        <f ca="1">IF(N(טבלה9[[#This Row],[עזר מיון]]),RANK(טבלה9[[#This Row],[עזר מיון]],טבלה9[[#All],[עזר מיון]],1)+COUNTIF(טבלה9[[#This Row],[עזר מיון]]:OFFSET(טבלה9[[#This Row],[עזר מיון]],0,0),טבלה9[[#This Row],[עזר מיון]])-1,"")</f>
        <v/>
      </c>
    </row>
    <row r="33" spans="3:11">
      <c r="C33" s="61"/>
      <c r="D33" s="60"/>
      <c r="E33" s="60"/>
      <c r="F33" s="60"/>
      <c r="G33" s="73"/>
      <c r="H33" s="79" t="str">
        <f>IF(טבלה9[[#This Row],[שם היחידה]]="","",COUNTIFS('רשימת מאגרים'!$H:$H,טבלה9[[#This Row],[שם היחידה]],'רשימת מאגרים'!$E:$E,"&lt;&gt;"))</f>
        <v/>
      </c>
      <c r="I33" s="102" t="str">
        <f>IF(טבלה9[[#This Row],[שם היחידה]]&lt;&gt;"",המשרד,"")</f>
        <v/>
      </c>
      <c r="J33" s="103" t="str">
        <f>IF(טבלה9[[#This Row],[שם היחידה]]&lt;&gt;"",SUMPRODUCT((טבלה9[[#This Row],[שם היחידה]]&gt;=טבלה9[[#All],[שם היחידה]])+0)+1,"")</f>
        <v/>
      </c>
      <c r="K33" s="103" t="str">
        <f ca="1">IF(N(טבלה9[[#This Row],[עזר מיון]]),RANK(טבלה9[[#This Row],[עזר מיון]],טבלה9[[#All],[עזר מיון]],1)+COUNTIF(טבלה9[[#This Row],[עזר מיון]]:OFFSET(טבלה9[[#This Row],[עזר מיון]],0,0),טבלה9[[#This Row],[עזר מיון]])-1,"")</f>
        <v/>
      </c>
    </row>
    <row r="34" spans="3:11">
      <c r="C34" s="61"/>
      <c r="D34" s="60"/>
      <c r="E34" s="60"/>
      <c r="F34" s="60"/>
      <c r="G34" s="73"/>
      <c r="H34" s="79" t="str">
        <f>IF(טבלה9[[#This Row],[שם היחידה]]="","",COUNTIFS('רשימת מאגרים'!$H:$H,טבלה9[[#This Row],[שם היחידה]],'רשימת מאגרים'!$E:$E,"&lt;&gt;"))</f>
        <v/>
      </c>
      <c r="I34" s="102" t="str">
        <f>IF(טבלה9[[#This Row],[שם היחידה]]&lt;&gt;"",המשרד,"")</f>
        <v/>
      </c>
      <c r="J34" s="103" t="str">
        <f>IF(טבלה9[[#This Row],[שם היחידה]]&lt;&gt;"",SUMPRODUCT((טבלה9[[#This Row],[שם היחידה]]&gt;=טבלה9[[#All],[שם היחידה]])+0)+1,"")</f>
        <v/>
      </c>
      <c r="K34" s="103" t="str">
        <f ca="1">IF(N(טבלה9[[#This Row],[עזר מיון]]),RANK(טבלה9[[#This Row],[עזר מיון]],טבלה9[[#All],[עזר מיון]],1)+COUNTIF(טבלה9[[#This Row],[עזר מיון]]:OFFSET(טבלה9[[#This Row],[עזר מיון]],0,0),טבלה9[[#This Row],[עזר מיון]])-1,"")</f>
        <v/>
      </c>
    </row>
    <row r="35" spans="3:11">
      <c r="C35" s="61"/>
      <c r="D35" s="60"/>
      <c r="E35" s="60"/>
      <c r="F35" s="60"/>
      <c r="G35" s="73"/>
      <c r="H35" s="79" t="str">
        <f>IF(טבלה9[[#This Row],[שם היחידה]]="","",COUNTIFS('רשימת מאגרים'!$H:$H,טבלה9[[#This Row],[שם היחידה]],'רשימת מאגרים'!$E:$E,"&lt;&gt;"))</f>
        <v/>
      </c>
      <c r="I35" s="102" t="str">
        <f>IF(טבלה9[[#This Row],[שם היחידה]]&lt;&gt;"",המשרד,"")</f>
        <v/>
      </c>
      <c r="J35" s="103" t="str">
        <f>IF(טבלה9[[#This Row],[שם היחידה]]&lt;&gt;"",SUMPRODUCT((טבלה9[[#This Row],[שם היחידה]]&gt;=טבלה9[[#All],[שם היחידה]])+0)+1,"")</f>
        <v/>
      </c>
      <c r="K35" s="103" t="str">
        <f ca="1">IF(N(טבלה9[[#This Row],[עזר מיון]]),RANK(טבלה9[[#This Row],[עזר מיון]],טבלה9[[#All],[עזר מיון]],1)+COUNTIF(טבלה9[[#This Row],[עזר מיון]]:OFFSET(טבלה9[[#This Row],[עזר מיון]],0,0),טבלה9[[#This Row],[עזר מיון]])-1,"")</f>
        <v/>
      </c>
    </row>
    <row r="36" spans="3:11">
      <c r="C36" s="61"/>
      <c r="D36" s="60"/>
      <c r="E36" s="60"/>
      <c r="F36" s="60"/>
      <c r="G36" s="73"/>
      <c r="H36" s="79" t="str">
        <f>IF(טבלה9[[#This Row],[שם היחידה]]="","",COUNTIFS('רשימת מאגרים'!$H:$H,טבלה9[[#This Row],[שם היחידה]],'רשימת מאגרים'!$E:$E,"&lt;&gt;"))</f>
        <v/>
      </c>
      <c r="I36" s="102" t="str">
        <f>IF(טבלה9[[#This Row],[שם היחידה]]&lt;&gt;"",המשרד,"")</f>
        <v/>
      </c>
      <c r="J36" s="103" t="str">
        <f>IF(טבלה9[[#This Row],[שם היחידה]]&lt;&gt;"",SUMPRODUCT((טבלה9[[#This Row],[שם היחידה]]&gt;=טבלה9[[#All],[שם היחידה]])+0)+1,"")</f>
        <v/>
      </c>
      <c r="K36" s="103" t="str">
        <f ca="1">IF(N(טבלה9[[#This Row],[עזר מיון]]),RANK(טבלה9[[#This Row],[עזר מיון]],טבלה9[[#All],[עזר מיון]],1)+COUNTIF(טבלה9[[#This Row],[עזר מיון]]:OFFSET(טבלה9[[#This Row],[עזר מיון]],0,0),טבלה9[[#This Row],[עזר מיון]])-1,"")</f>
        <v/>
      </c>
    </row>
    <row r="37" spans="3:11">
      <c r="C37" s="61"/>
      <c r="D37" s="60"/>
      <c r="E37" s="60"/>
      <c r="F37" s="60"/>
      <c r="G37" s="73"/>
      <c r="H37" s="79" t="str">
        <f>IF(טבלה9[[#This Row],[שם היחידה]]="","",COUNTIFS('רשימת מאגרים'!$H:$H,טבלה9[[#This Row],[שם היחידה]],'רשימת מאגרים'!$E:$E,"&lt;&gt;"))</f>
        <v/>
      </c>
      <c r="I37" s="102" t="str">
        <f>IF(טבלה9[[#This Row],[שם היחידה]]&lt;&gt;"",המשרד,"")</f>
        <v/>
      </c>
      <c r="J37" s="103" t="str">
        <f>IF(טבלה9[[#This Row],[שם היחידה]]&lt;&gt;"",SUMPRODUCT((טבלה9[[#This Row],[שם היחידה]]&gt;=טבלה9[[#All],[שם היחידה]])+0)+1,"")</f>
        <v/>
      </c>
      <c r="K37" s="103" t="str">
        <f ca="1">IF(N(טבלה9[[#This Row],[עזר מיון]]),RANK(טבלה9[[#This Row],[עזר מיון]],טבלה9[[#All],[עזר מיון]],1)+COUNTIF(טבלה9[[#This Row],[עזר מיון]]:OFFSET(טבלה9[[#This Row],[עזר מיון]],0,0),טבלה9[[#This Row],[עזר מיון]])-1,"")</f>
        <v/>
      </c>
    </row>
    <row r="38" spans="3:11">
      <c r="C38" s="61"/>
      <c r="D38" s="60"/>
      <c r="E38" s="60"/>
      <c r="F38" s="60"/>
      <c r="G38" s="73"/>
      <c r="H38" s="79" t="str">
        <f>IF(טבלה9[[#This Row],[שם היחידה]]="","",COUNTIFS('רשימת מאגרים'!$H:$H,טבלה9[[#This Row],[שם היחידה]],'רשימת מאגרים'!$E:$E,"&lt;&gt;"))</f>
        <v/>
      </c>
      <c r="I38" s="102" t="str">
        <f>IF(טבלה9[[#This Row],[שם היחידה]]&lt;&gt;"",המשרד,"")</f>
        <v/>
      </c>
      <c r="J38" s="103" t="str">
        <f>IF(טבלה9[[#This Row],[שם היחידה]]&lt;&gt;"",SUMPRODUCT((טבלה9[[#This Row],[שם היחידה]]&gt;=טבלה9[[#All],[שם היחידה]])+0)+1,"")</f>
        <v/>
      </c>
      <c r="K38" s="103" t="str">
        <f ca="1">IF(N(טבלה9[[#This Row],[עזר מיון]]),RANK(טבלה9[[#This Row],[עזר מיון]],טבלה9[[#All],[עזר מיון]],1)+COUNTIF(טבלה9[[#This Row],[עזר מיון]]:OFFSET(טבלה9[[#This Row],[עזר מיון]],0,0),טבלה9[[#This Row],[עזר מיון]])-1,"")</f>
        <v/>
      </c>
    </row>
    <row r="39" spans="3:11">
      <c r="C39" s="61"/>
      <c r="D39" s="60"/>
      <c r="E39" s="60"/>
      <c r="F39" s="60"/>
      <c r="G39" s="73"/>
      <c r="H39" s="79" t="str">
        <f>IF(טבלה9[[#This Row],[שם היחידה]]="","",COUNTIFS('רשימת מאגרים'!$H:$H,טבלה9[[#This Row],[שם היחידה]],'רשימת מאגרים'!$E:$E,"&lt;&gt;"))</f>
        <v/>
      </c>
      <c r="I39" s="102" t="str">
        <f>IF(טבלה9[[#This Row],[שם היחידה]]&lt;&gt;"",המשרד,"")</f>
        <v/>
      </c>
      <c r="J39" s="103" t="str">
        <f>IF(טבלה9[[#This Row],[שם היחידה]]&lt;&gt;"",SUMPRODUCT((טבלה9[[#This Row],[שם היחידה]]&gt;=טבלה9[[#All],[שם היחידה]])+0)+1,"")</f>
        <v/>
      </c>
      <c r="K39" s="103" t="str">
        <f ca="1">IF(N(טבלה9[[#This Row],[עזר מיון]]),RANK(טבלה9[[#This Row],[עזר מיון]],טבלה9[[#All],[עזר מיון]],1)+COUNTIF(טבלה9[[#This Row],[עזר מיון]]:OFFSET(טבלה9[[#This Row],[עזר מיון]],0,0),טבלה9[[#This Row],[עזר מיון]])-1,"")</f>
        <v/>
      </c>
    </row>
    <row r="40" spans="3:11">
      <c r="C40" s="61"/>
      <c r="D40" s="60"/>
      <c r="E40" s="60"/>
      <c r="F40" s="60"/>
      <c r="G40" s="73"/>
      <c r="H40" s="79" t="str">
        <f>IF(טבלה9[[#This Row],[שם היחידה]]="","",COUNTIFS('רשימת מאגרים'!$H:$H,טבלה9[[#This Row],[שם היחידה]],'רשימת מאגרים'!$E:$E,"&lt;&gt;"))</f>
        <v/>
      </c>
      <c r="I40" s="102" t="str">
        <f>IF(טבלה9[[#This Row],[שם היחידה]]&lt;&gt;"",המשרד,"")</f>
        <v/>
      </c>
      <c r="J40" s="103" t="str">
        <f>IF(טבלה9[[#This Row],[שם היחידה]]&lt;&gt;"",SUMPRODUCT((טבלה9[[#This Row],[שם היחידה]]&gt;=טבלה9[[#All],[שם היחידה]])+0)+1,"")</f>
        <v/>
      </c>
      <c r="K40" s="103" t="str">
        <f ca="1">IF(N(טבלה9[[#This Row],[עזר מיון]]),RANK(טבלה9[[#This Row],[עזר מיון]],טבלה9[[#All],[עזר מיון]],1)+COUNTIF(טבלה9[[#This Row],[עזר מיון]]:OFFSET(טבלה9[[#This Row],[עזר מיון]],0,0),טבלה9[[#This Row],[עזר מיון]])-1,"")</f>
        <v/>
      </c>
    </row>
    <row r="41" spans="3:11">
      <c r="C41" s="61"/>
      <c r="D41" s="60"/>
      <c r="E41" s="60"/>
      <c r="F41" s="60"/>
      <c r="G41" s="73"/>
      <c r="H41" s="79" t="str">
        <f>IF(טבלה9[[#This Row],[שם היחידה]]="","",COUNTIFS('רשימת מאגרים'!$H:$H,טבלה9[[#This Row],[שם היחידה]],'רשימת מאגרים'!$E:$E,"&lt;&gt;"))</f>
        <v/>
      </c>
      <c r="I41" s="102" t="str">
        <f>IF(טבלה9[[#This Row],[שם היחידה]]&lt;&gt;"",המשרד,"")</f>
        <v/>
      </c>
      <c r="J41" s="103" t="str">
        <f>IF(טבלה9[[#This Row],[שם היחידה]]&lt;&gt;"",SUMPRODUCT((טבלה9[[#This Row],[שם היחידה]]&gt;=טבלה9[[#All],[שם היחידה]])+0)+1,"")</f>
        <v/>
      </c>
      <c r="K41" s="103" t="str">
        <f ca="1">IF(N(טבלה9[[#This Row],[עזר מיון]]),RANK(טבלה9[[#This Row],[עזר מיון]],טבלה9[[#All],[עזר מיון]],1)+COUNTIF(טבלה9[[#This Row],[עזר מיון]]:OFFSET(טבלה9[[#This Row],[עזר מיון]],0,0),טבלה9[[#This Row],[עזר מיון]])-1,"")</f>
        <v/>
      </c>
    </row>
    <row r="42" spans="3:11">
      <c r="C42" s="61"/>
      <c r="D42" s="60"/>
      <c r="E42" s="60"/>
      <c r="F42" s="60"/>
      <c r="G42" s="73"/>
      <c r="H42" s="79" t="str">
        <f>IF(טבלה9[[#This Row],[שם היחידה]]="","",COUNTIFS('רשימת מאגרים'!$H:$H,טבלה9[[#This Row],[שם היחידה]],'רשימת מאגרים'!$E:$E,"&lt;&gt;"))</f>
        <v/>
      </c>
      <c r="I42" s="102" t="str">
        <f>IF(טבלה9[[#This Row],[שם היחידה]]&lt;&gt;"",המשרד,"")</f>
        <v/>
      </c>
      <c r="J42" s="103" t="str">
        <f>IF(טבלה9[[#This Row],[שם היחידה]]&lt;&gt;"",SUMPRODUCT((טבלה9[[#This Row],[שם היחידה]]&gt;=טבלה9[[#All],[שם היחידה]])+0)+1,"")</f>
        <v/>
      </c>
      <c r="K42" s="103" t="str">
        <f ca="1">IF(N(טבלה9[[#This Row],[עזר מיון]]),RANK(טבלה9[[#This Row],[עזר מיון]],טבלה9[[#All],[עזר מיון]],1)+COUNTIF(טבלה9[[#This Row],[עזר מיון]]:OFFSET(טבלה9[[#This Row],[עזר מיון]],0,0),טבלה9[[#This Row],[עזר מיון]])-1,"")</f>
        <v/>
      </c>
    </row>
    <row r="43" spans="3:11">
      <c r="C43" s="61"/>
      <c r="D43" s="60"/>
      <c r="E43" s="60"/>
      <c r="F43" s="60"/>
      <c r="G43" s="73"/>
      <c r="H43" s="79" t="str">
        <f>IF(טבלה9[[#This Row],[שם היחידה]]="","",COUNTIFS('רשימת מאגרים'!$H:$H,טבלה9[[#This Row],[שם היחידה]],'רשימת מאגרים'!$E:$E,"&lt;&gt;"))</f>
        <v/>
      </c>
      <c r="I43" s="102" t="str">
        <f>IF(טבלה9[[#This Row],[שם היחידה]]&lt;&gt;"",המשרד,"")</f>
        <v/>
      </c>
      <c r="J43" s="103" t="str">
        <f>IF(טבלה9[[#This Row],[שם היחידה]]&lt;&gt;"",SUMPRODUCT((טבלה9[[#This Row],[שם היחידה]]&gt;=טבלה9[[#All],[שם היחידה]])+0)+1,"")</f>
        <v/>
      </c>
      <c r="K43" s="103" t="str">
        <f ca="1">IF(N(טבלה9[[#This Row],[עזר מיון]]),RANK(טבלה9[[#This Row],[עזר מיון]],טבלה9[[#All],[עזר מיון]],1)+COUNTIF(טבלה9[[#This Row],[עזר מיון]]:OFFSET(טבלה9[[#This Row],[עזר מיון]],0,0),טבלה9[[#This Row],[עזר מיון]])-1,"")</f>
        <v/>
      </c>
    </row>
    <row r="44" spans="3:11">
      <c r="C44" s="61"/>
      <c r="D44" s="60"/>
      <c r="E44" s="60"/>
      <c r="F44" s="60"/>
      <c r="G44" s="73"/>
      <c r="H44" s="79" t="str">
        <f>IF(טבלה9[[#This Row],[שם היחידה]]="","",COUNTIFS('רשימת מאגרים'!$H:$H,טבלה9[[#This Row],[שם היחידה]],'רשימת מאגרים'!$E:$E,"&lt;&gt;"))</f>
        <v/>
      </c>
      <c r="I44" s="102" t="str">
        <f>IF(טבלה9[[#This Row],[שם היחידה]]&lt;&gt;"",המשרד,"")</f>
        <v/>
      </c>
      <c r="J44" s="103" t="str">
        <f>IF(טבלה9[[#This Row],[שם היחידה]]&lt;&gt;"",SUMPRODUCT((טבלה9[[#This Row],[שם היחידה]]&gt;=טבלה9[[#All],[שם היחידה]])+0)+1,"")</f>
        <v/>
      </c>
      <c r="K44" s="103" t="str">
        <f ca="1">IF(N(טבלה9[[#This Row],[עזר מיון]]),RANK(טבלה9[[#This Row],[עזר מיון]],טבלה9[[#All],[עזר מיון]],1)+COUNTIF(טבלה9[[#This Row],[עזר מיון]]:OFFSET(טבלה9[[#This Row],[עזר מיון]],0,0),טבלה9[[#This Row],[עזר מיון]])-1,"")</f>
        <v/>
      </c>
    </row>
    <row r="45" spans="3:11">
      <c r="C45" s="61"/>
      <c r="D45" s="60"/>
      <c r="E45" s="60"/>
      <c r="F45" s="60"/>
      <c r="G45" s="73"/>
      <c r="H45" s="79" t="str">
        <f>IF(טבלה9[[#This Row],[שם היחידה]]="","",COUNTIFS('רשימת מאגרים'!$H:$H,טבלה9[[#This Row],[שם היחידה]],'רשימת מאגרים'!$E:$E,"&lt;&gt;"))</f>
        <v/>
      </c>
      <c r="I45" s="102" t="str">
        <f>IF(טבלה9[[#This Row],[שם היחידה]]&lt;&gt;"",המשרד,"")</f>
        <v/>
      </c>
      <c r="J45" s="103" t="str">
        <f>IF(טבלה9[[#This Row],[שם היחידה]]&lt;&gt;"",SUMPRODUCT((טבלה9[[#This Row],[שם היחידה]]&gt;=טבלה9[[#All],[שם היחידה]])+0)+1,"")</f>
        <v/>
      </c>
      <c r="K45" s="103" t="str">
        <f ca="1">IF(N(טבלה9[[#This Row],[עזר מיון]]),RANK(טבלה9[[#This Row],[עזר מיון]],טבלה9[[#All],[עזר מיון]],1)+COUNTIF(טבלה9[[#This Row],[עזר מיון]]:OFFSET(טבלה9[[#This Row],[עזר מיון]],0,0),טבלה9[[#This Row],[עזר מיון]])-1,"")</f>
        <v/>
      </c>
    </row>
    <row r="46" spans="3:11">
      <c r="C46" s="61"/>
      <c r="D46" s="60"/>
      <c r="E46" s="60"/>
      <c r="F46" s="60"/>
      <c r="G46" s="73"/>
      <c r="H46" s="79" t="str">
        <f>IF(טבלה9[[#This Row],[שם היחידה]]="","",COUNTIFS('רשימת מאגרים'!$H:$H,טבלה9[[#This Row],[שם היחידה]],'רשימת מאגרים'!$E:$E,"&lt;&gt;"))</f>
        <v/>
      </c>
      <c r="I46" s="102" t="str">
        <f>IF(טבלה9[[#This Row],[שם היחידה]]&lt;&gt;"",המשרד,"")</f>
        <v/>
      </c>
      <c r="J46" s="103" t="str">
        <f>IF(טבלה9[[#This Row],[שם היחידה]]&lt;&gt;"",SUMPRODUCT((טבלה9[[#This Row],[שם היחידה]]&gt;=טבלה9[[#All],[שם היחידה]])+0)+1,"")</f>
        <v/>
      </c>
      <c r="K46" s="103" t="str">
        <f ca="1">IF(N(טבלה9[[#This Row],[עזר מיון]]),RANK(טבלה9[[#This Row],[עזר מיון]],טבלה9[[#All],[עזר מיון]],1)+COUNTIF(טבלה9[[#This Row],[עזר מיון]]:OFFSET(טבלה9[[#This Row],[עזר מיון]],0,0),טבלה9[[#This Row],[עזר מיון]])-1,"")</f>
        <v/>
      </c>
    </row>
    <row r="47" spans="3:11">
      <c r="C47" s="61"/>
      <c r="D47" s="60"/>
      <c r="E47" s="60"/>
      <c r="F47" s="60"/>
      <c r="G47" s="73"/>
      <c r="H47" s="79" t="str">
        <f>IF(טבלה9[[#This Row],[שם היחידה]]="","",COUNTIFS('רשימת מאגרים'!$H:$H,טבלה9[[#This Row],[שם היחידה]],'רשימת מאגרים'!$E:$E,"&lt;&gt;"))</f>
        <v/>
      </c>
      <c r="I47" s="102" t="str">
        <f>IF(טבלה9[[#This Row],[שם היחידה]]&lt;&gt;"",המשרד,"")</f>
        <v/>
      </c>
      <c r="J47" s="103" t="str">
        <f>IF(טבלה9[[#This Row],[שם היחידה]]&lt;&gt;"",SUMPRODUCT((טבלה9[[#This Row],[שם היחידה]]&gt;=טבלה9[[#All],[שם היחידה]])+0)+1,"")</f>
        <v/>
      </c>
      <c r="K47" s="103" t="str">
        <f ca="1">IF(N(טבלה9[[#This Row],[עזר מיון]]),RANK(טבלה9[[#This Row],[עזר מיון]],טבלה9[[#All],[עזר מיון]],1)+COUNTIF(טבלה9[[#This Row],[עזר מיון]]:OFFSET(טבלה9[[#This Row],[עזר מיון]],0,0),טבלה9[[#This Row],[עזר מיון]])-1,"")</f>
        <v/>
      </c>
    </row>
    <row r="48" spans="3:11">
      <c r="C48" s="61"/>
      <c r="D48" s="60"/>
      <c r="E48" s="60"/>
      <c r="F48" s="60"/>
      <c r="G48" s="73"/>
      <c r="H48" s="79" t="str">
        <f>IF(טבלה9[[#This Row],[שם היחידה]]="","",COUNTIFS('רשימת מאגרים'!$H:$H,טבלה9[[#This Row],[שם היחידה]],'רשימת מאגרים'!$E:$E,"&lt;&gt;"))</f>
        <v/>
      </c>
      <c r="I48" s="102" t="str">
        <f>IF(טבלה9[[#This Row],[שם היחידה]]&lt;&gt;"",המשרד,"")</f>
        <v/>
      </c>
      <c r="J48" s="103" t="str">
        <f>IF(טבלה9[[#This Row],[שם היחידה]]&lt;&gt;"",SUMPRODUCT((טבלה9[[#This Row],[שם היחידה]]&gt;=טבלה9[[#All],[שם היחידה]])+0)+1,"")</f>
        <v/>
      </c>
      <c r="K48" s="103" t="str">
        <f ca="1">IF(N(טבלה9[[#This Row],[עזר מיון]]),RANK(טבלה9[[#This Row],[עזר מיון]],טבלה9[[#All],[עזר מיון]],1)+COUNTIF(טבלה9[[#This Row],[עזר מיון]]:OFFSET(טבלה9[[#This Row],[עזר מיון]],0,0),טבלה9[[#This Row],[עזר מיון]])-1,"")</f>
        <v/>
      </c>
    </row>
    <row r="49" spans="3:11">
      <c r="C49" s="61"/>
      <c r="D49" s="60"/>
      <c r="E49" s="60"/>
      <c r="F49" s="60"/>
      <c r="G49" s="73"/>
      <c r="H49" s="79" t="str">
        <f>IF(טבלה9[[#This Row],[שם היחידה]]="","",COUNTIFS('רשימת מאגרים'!$H:$H,טבלה9[[#This Row],[שם היחידה]],'רשימת מאגרים'!$E:$E,"&lt;&gt;"))</f>
        <v/>
      </c>
      <c r="I49" s="102" t="str">
        <f>IF(טבלה9[[#This Row],[שם היחידה]]&lt;&gt;"",המשרד,"")</f>
        <v/>
      </c>
      <c r="J49" s="103" t="str">
        <f>IF(טבלה9[[#This Row],[שם היחידה]]&lt;&gt;"",SUMPRODUCT((טבלה9[[#This Row],[שם היחידה]]&gt;=טבלה9[[#All],[שם היחידה]])+0)+1,"")</f>
        <v/>
      </c>
      <c r="K49" s="103" t="str">
        <f ca="1">IF(N(טבלה9[[#This Row],[עזר מיון]]),RANK(טבלה9[[#This Row],[עזר מיון]],טבלה9[[#All],[עזר מיון]],1)+COUNTIF(טבלה9[[#This Row],[עזר מיון]]:OFFSET(טבלה9[[#This Row],[עזר מיון]],0,0),טבלה9[[#This Row],[עזר מיון]])-1,"")</f>
        <v/>
      </c>
    </row>
    <row r="50" spans="3:11">
      <c r="C50" s="61"/>
      <c r="D50" s="60"/>
      <c r="E50" s="60"/>
      <c r="F50" s="60"/>
      <c r="G50" s="73"/>
      <c r="H50" s="79" t="str">
        <f>IF(טבלה9[[#This Row],[שם היחידה]]="","",COUNTIFS('רשימת מאגרים'!$H:$H,טבלה9[[#This Row],[שם היחידה]],'רשימת מאגרים'!$E:$E,"&lt;&gt;"))</f>
        <v/>
      </c>
      <c r="I50" s="102" t="str">
        <f>IF(טבלה9[[#This Row],[שם היחידה]]&lt;&gt;"",המשרד,"")</f>
        <v/>
      </c>
      <c r="J50" s="103" t="str">
        <f>IF(טבלה9[[#This Row],[שם היחידה]]&lt;&gt;"",SUMPRODUCT((טבלה9[[#This Row],[שם היחידה]]&gt;=טבלה9[[#All],[שם היחידה]])+0)+1,"")</f>
        <v/>
      </c>
      <c r="K50" s="103" t="str">
        <f ca="1">IF(N(טבלה9[[#This Row],[עזר מיון]]),RANK(טבלה9[[#This Row],[עזר מיון]],טבלה9[[#All],[עזר מיון]],1)+COUNTIF(טבלה9[[#This Row],[עזר מיון]]:OFFSET(טבלה9[[#This Row],[עזר מיון]],0,0),טבלה9[[#This Row],[עזר מיון]])-1,"")</f>
        <v/>
      </c>
    </row>
    <row r="51" spans="3:11">
      <c r="C51" s="61"/>
      <c r="D51" s="60"/>
      <c r="E51" s="60"/>
      <c r="F51" s="60"/>
      <c r="G51" s="73"/>
      <c r="H51" s="79" t="str">
        <f>IF(טבלה9[[#This Row],[שם היחידה]]="","",COUNTIFS('רשימת מאגרים'!$H:$H,טבלה9[[#This Row],[שם היחידה]],'רשימת מאגרים'!$E:$E,"&lt;&gt;"))</f>
        <v/>
      </c>
      <c r="I51" s="102" t="str">
        <f>IF(טבלה9[[#This Row],[שם היחידה]]&lt;&gt;"",המשרד,"")</f>
        <v/>
      </c>
      <c r="J51" s="103" t="str">
        <f>IF(טבלה9[[#This Row],[שם היחידה]]&lt;&gt;"",SUMPRODUCT((טבלה9[[#This Row],[שם היחידה]]&gt;=טבלה9[[#All],[שם היחידה]])+0)+1,"")</f>
        <v/>
      </c>
      <c r="K51" s="103" t="str">
        <f ca="1">IF(N(טבלה9[[#This Row],[עזר מיון]]),RANK(טבלה9[[#This Row],[עזר מיון]],טבלה9[[#All],[עזר מיון]],1)+COUNTIF(טבלה9[[#This Row],[עזר מיון]]:OFFSET(טבלה9[[#This Row],[עזר מיון]],0,0),טבלה9[[#This Row],[עזר מיון]])-1,"")</f>
        <v/>
      </c>
    </row>
    <row r="52" spans="3:11">
      <c r="C52" s="61"/>
      <c r="D52" s="60"/>
      <c r="E52" s="60"/>
      <c r="F52" s="60"/>
      <c r="G52" s="73"/>
      <c r="H52" s="79" t="str">
        <f>IF(טבלה9[[#This Row],[שם היחידה]]="","",COUNTIFS('רשימת מאגרים'!$H:$H,טבלה9[[#This Row],[שם היחידה]],'רשימת מאגרים'!$E:$E,"&lt;&gt;"))</f>
        <v/>
      </c>
      <c r="I52" s="102" t="str">
        <f>IF(טבלה9[[#This Row],[שם היחידה]]&lt;&gt;"",המשרד,"")</f>
        <v/>
      </c>
      <c r="J52" s="103" t="str">
        <f>IF(טבלה9[[#This Row],[שם היחידה]]&lt;&gt;"",SUMPRODUCT((טבלה9[[#This Row],[שם היחידה]]&gt;=טבלה9[[#All],[שם היחידה]])+0)+1,"")</f>
        <v/>
      </c>
      <c r="K52" s="103" t="str">
        <f ca="1">IF(N(טבלה9[[#This Row],[עזר מיון]]),RANK(טבלה9[[#This Row],[עזר מיון]],טבלה9[[#All],[עזר מיון]],1)+COUNTIF(טבלה9[[#This Row],[עזר מיון]]:OFFSET(טבלה9[[#This Row],[עזר מיון]],0,0),טבלה9[[#This Row],[עזר מיון]])-1,"")</f>
        <v/>
      </c>
    </row>
    <row r="53" spans="3:11">
      <c r="C53" s="61"/>
      <c r="D53" s="60"/>
      <c r="E53" s="60"/>
      <c r="F53" s="60"/>
      <c r="G53" s="73"/>
      <c r="H53" s="79" t="str">
        <f>IF(טבלה9[[#This Row],[שם היחידה]]="","",COUNTIFS('רשימת מאגרים'!$H:$H,טבלה9[[#This Row],[שם היחידה]],'רשימת מאגרים'!$E:$E,"&lt;&gt;"))</f>
        <v/>
      </c>
      <c r="I53" s="102" t="str">
        <f>IF(טבלה9[[#This Row],[שם היחידה]]&lt;&gt;"",המשרד,"")</f>
        <v/>
      </c>
      <c r="J53" s="103" t="str">
        <f>IF(טבלה9[[#This Row],[שם היחידה]]&lt;&gt;"",SUMPRODUCT((טבלה9[[#This Row],[שם היחידה]]&gt;=טבלה9[[#All],[שם היחידה]])+0)+1,"")</f>
        <v/>
      </c>
      <c r="K53" s="103" t="str">
        <f ca="1">IF(N(טבלה9[[#This Row],[עזר מיון]]),RANK(טבלה9[[#This Row],[עזר מיון]],טבלה9[[#All],[עזר מיון]],1)+COUNTIF(טבלה9[[#This Row],[עזר מיון]]:OFFSET(טבלה9[[#This Row],[עזר מיון]],0,0),טבלה9[[#This Row],[עזר מיון]])-1,"")</f>
        <v/>
      </c>
    </row>
    <row r="54" spans="3:11">
      <c r="C54" s="61"/>
      <c r="D54" s="60"/>
      <c r="E54" s="60"/>
      <c r="F54" s="60"/>
      <c r="G54" s="73"/>
      <c r="H54" s="79" t="str">
        <f>IF(טבלה9[[#This Row],[שם היחידה]]="","",COUNTIFS('רשימת מאגרים'!$H:$H,טבלה9[[#This Row],[שם היחידה]],'רשימת מאגרים'!$E:$E,"&lt;&gt;"))</f>
        <v/>
      </c>
      <c r="I54" s="102" t="str">
        <f>IF(טבלה9[[#This Row],[שם היחידה]]&lt;&gt;"",המשרד,"")</f>
        <v/>
      </c>
      <c r="J54" s="103" t="str">
        <f>IF(טבלה9[[#This Row],[שם היחידה]]&lt;&gt;"",SUMPRODUCT((טבלה9[[#This Row],[שם היחידה]]&gt;=טבלה9[[#All],[שם היחידה]])+0)+1,"")</f>
        <v/>
      </c>
      <c r="K54" s="103" t="str">
        <f ca="1">IF(N(טבלה9[[#This Row],[עזר מיון]]),RANK(טבלה9[[#This Row],[עזר מיון]],טבלה9[[#All],[עזר מיון]],1)+COUNTIF(טבלה9[[#This Row],[עזר מיון]]:OFFSET(טבלה9[[#This Row],[עזר מיון]],0,0),טבלה9[[#This Row],[עזר מיון]])-1,"")</f>
        <v/>
      </c>
    </row>
    <row r="55" spans="3:11">
      <c r="C55" s="61"/>
      <c r="D55" s="60"/>
      <c r="E55" s="60"/>
      <c r="F55" s="60"/>
      <c r="G55" s="73"/>
      <c r="H55" s="79" t="str">
        <f>IF(טבלה9[[#This Row],[שם היחידה]]="","",COUNTIFS('רשימת מאגרים'!$H:$H,טבלה9[[#This Row],[שם היחידה]],'רשימת מאגרים'!$E:$E,"&lt;&gt;"))</f>
        <v/>
      </c>
      <c r="I55" s="102" t="str">
        <f>IF(טבלה9[[#This Row],[שם היחידה]]&lt;&gt;"",המשרד,"")</f>
        <v/>
      </c>
      <c r="J55" s="103" t="str">
        <f>IF(טבלה9[[#This Row],[שם היחידה]]&lt;&gt;"",SUMPRODUCT((טבלה9[[#This Row],[שם היחידה]]&gt;=טבלה9[[#All],[שם היחידה]])+0)+1,"")</f>
        <v/>
      </c>
      <c r="K55" s="103" t="str">
        <f ca="1">IF(N(טבלה9[[#This Row],[עזר מיון]]),RANK(טבלה9[[#This Row],[עזר מיון]],טבלה9[[#All],[עזר מיון]],1)+COUNTIF(טבלה9[[#This Row],[עזר מיון]]:OFFSET(טבלה9[[#This Row],[עזר מיון]],0,0),טבלה9[[#This Row],[עזר מיון]])-1,"")</f>
        <v/>
      </c>
    </row>
    <row r="56" spans="3:11">
      <c r="C56" s="61"/>
      <c r="D56" s="60"/>
      <c r="E56" s="60"/>
      <c r="F56" s="60"/>
      <c r="G56" s="73"/>
      <c r="H56" s="79" t="str">
        <f>IF(טבלה9[[#This Row],[שם היחידה]]="","",COUNTIFS('רשימת מאגרים'!$H:$H,טבלה9[[#This Row],[שם היחידה]],'רשימת מאגרים'!$E:$E,"&lt;&gt;"))</f>
        <v/>
      </c>
      <c r="I56" s="102" t="str">
        <f>IF(טבלה9[[#This Row],[שם היחידה]]&lt;&gt;"",המשרד,"")</f>
        <v/>
      </c>
      <c r="J56" s="103" t="str">
        <f>IF(טבלה9[[#This Row],[שם היחידה]]&lt;&gt;"",SUMPRODUCT((טבלה9[[#This Row],[שם היחידה]]&gt;=טבלה9[[#All],[שם היחידה]])+0)+1,"")</f>
        <v/>
      </c>
      <c r="K56" s="103" t="str">
        <f ca="1">IF(N(טבלה9[[#This Row],[עזר מיון]]),RANK(טבלה9[[#This Row],[עזר מיון]],טבלה9[[#All],[עזר מיון]],1)+COUNTIF(טבלה9[[#This Row],[עזר מיון]]:OFFSET(טבלה9[[#This Row],[עזר מיון]],0,0),טבלה9[[#This Row],[עזר מיון]])-1,"")</f>
        <v/>
      </c>
    </row>
    <row r="57" spans="3:11">
      <c r="C57" s="61"/>
      <c r="D57" s="60"/>
      <c r="E57" s="60"/>
      <c r="F57" s="60"/>
      <c r="G57" s="73"/>
      <c r="H57" s="79" t="str">
        <f>IF(טבלה9[[#This Row],[שם היחידה]]="","",COUNTIFS('רשימת מאגרים'!$H:$H,טבלה9[[#This Row],[שם היחידה]],'רשימת מאגרים'!$E:$E,"&lt;&gt;"))</f>
        <v/>
      </c>
      <c r="I57" s="102" t="str">
        <f>IF(טבלה9[[#This Row],[שם היחידה]]&lt;&gt;"",המשרד,"")</f>
        <v/>
      </c>
      <c r="J57" s="103" t="str">
        <f>IF(טבלה9[[#This Row],[שם היחידה]]&lt;&gt;"",SUMPRODUCT((טבלה9[[#This Row],[שם היחידה]]&gt;=טבלה9[[#All],[שם היחידה]])+0)+1,"")</f>
        <v/>
      </c>
      <c r="K57" s="103" t="str">
        <f ca="1">IF(N(טבלה9[[#This Row],[עזר מיון]]),RANK(טבלה9[[#This Row],[עזר מיון]],טבלה9[[#All],[עזר מיון]],1)+COUNTIF(טבלה9[[#This Row],[עזר מיון]]:OFFSET(טבלה9[[#This Row],[עזר מיון]],0,0),טבלה9[[#This Row],[עזר מיון]])-1,"")</f>
        <v/>
      </c>
    </row>
    <row r="58" spans="3:11">
      <c r="C58" s="61"/>
      <c r="D58" s="60"/>
      <c r="E58" s="60"/>
      <c r="F58" s="60"/>
      <c r="G58" s="73"/>
      <c r="H58" s="79" t="str">
        <f>IF(טבלה9[[#This Row],[שם היחידה]]="","",COUNTIFS('רשימת מאגרים'!$H:$H,טבלה9[[#This Row],[שם היחידה]],'רשימת מאגרים'!$E:$E,"&lt;&gt;"))</f>
        <v/>
      </c>
      <c r="I58" s="102" t="str">
        <f>IF(טבלה9[[#This Row],[שם היחידה]]&lt;&gt;"",המשרד,"")</f>
        <v/>
      </c>
      <c r="J58" s="103" t="str">
        <f>IF(טבלה9[[#This Row],[שם היחידה]]&lt;&gt;"",SUMPRODUCT((טבלה9[[#This Row],[שם היחידה]]&gt;=טבלה9[[#All],[שם היחידה]])+0)+1,"")</f>
        <v/>
      </c>
      <c r="K58" s="103" t="str">
        <f ca="1">IF(N(טבלה9[[#This Row],[עזר מיון]]),RANK(טבלה9[[#This Row],[עזר מיון]],טבלה9[[#All],[עזר מיון]],1)+COUNTIF(טבלה9[[#This Row],[עזר מיון]]:OFFSET(טבלה9[[#This Row],[עזר מיון]],0,0),טבלה9[[#This Row],[עזר מיון]])-1,"")</f>
        <v/>
      </c>
    </row>
    <row r="59" spans="3:11">
      <c r="C59" s="61"/>
      <c r="D59" s="60"/>
      <c r="E59" s="60"/>
      <c r="F59" s="60"/>
      <c r="G59" s="73"/>
      <c r="H59" s="79" t="str">
        <f>IF(טבלה9[[#This Row],[שם היחידה]]="","",COUNTIFS('רשימת מאגרים'!$H:$H,טבלה9[[#This Row],[שם היחידה]],'רשימת מאגרים'!$E:$E,"&lt;&gt;"))</f>
        <v/>
      </c>
      <c r="I59" s="102" t="str">
        <f>IF(טבלה9[[#This Row],[שם היחידה]]&lt;&gt;"",המשרד,"")</f>
        <v/>
      </c>
      <c r="J59" s="103" t="str">
        <f>IF(טבלה9[[#This Row],[שם היחידה]]&lt;&gt;"",SUMPRODUCT((טבלה9[[#This Row],[שם היחידה]]&gt;=טבלה9[[#All],[שם היחידה]])+0)+1,"")</f>
        <v/>
      </c>
      <c r="K59" s="103" t="str">
        <f ca="1">IF(N(טבלה9[[#This Row],[עזר מיון]]),RANK(טבלה9[[#This Row],[עזר מיון]],טבלה9[[#All],[עזר מיון]],1)+COUNTIF(טבלה9[[#This Row],[עזר מיון]]:OFFSET(טבלה9[[#This Row],[עזר מיון]],0,0),טבלה9[[#This Row],[עזר מיון]])-1,"")</f>
        <v/>
      </c>
    </row>
    <row r="60" spans="3:11">
      <c r="C60" s="61"/>
      <c r="D60" s="60"/>
      <c r="E60" s="60"/>
      <c r="F60" s="60"/>
      <c r="G60" s="73"/>
      <c r="H60" s="79" t="str">
        <f>IF(טבלה9[[#This Row],[שם היחידה]]="","",COUNTIFS('רשימת מאגרים'!$H:$H,טבלה9[[#This Row],[שם היחידה]],'רשימת מאגרים'!$E:$E,"&lt;&gt;"))</f>
        <v/>
      </c>
      <c r="I60" s="102" t="str">
        <f>IF(טבלה9[[#This Row],[שם היחידה]]&lt;&gt;"",המשרד,"")</f>
        <v/>
      </c>
      <c r="J60" s="103" t="str">
        <f>IF(טבלה9[[#This Row],[שם היחידה]]&lt;&gt;"",SUMPRODUCT((טבלה9[[#This Row],[שם היחידה]]&gt;=טבלה9[[#All],[שם היחידה]])+0)+1,"")</f>
        <v/>
      </c>
      <c r="K60" s="103" t="str">
        <f ca="1">IF(N(טבלה9[[#This Row],[עזר מיון]]),RANK(טבלה9[[#This Row],[עזר מיון]],טבלה9[[#All],[עזר מיון]],1)+COUNTIF(טבלה9[[#This Row],[עזר מיון]]:OFFSET(טבלה9[[#This Row],[עזר מיון]],0,0),טבלה9[[#This Row],[עזר מיון]])-1,"")</f>
        <v/>
      </c>
    </row>
    <row r="61" spans="3:11">
      <c r="C61" s="61"/>
      <c r="D61" s="60"/>
      <c r="E61" s="60"/>
      <c r="F61" s="60"/>
      <c r="G61" s="73"/>
      <c r="H61" s="79" t="str">
        <f>IF(טבלה9[[#This Row],[שם היחידה]]="","",COUNTIFS('רשימת מאגרים'!$H:$H,טבלה9[[#This Row],[שם היחידה]],'רשימת מאגרים'!$E:$E,"&lt;&gt;"))</f>
        <v/>
      </c>
      <c r="I61" s="102" t="str">
        <f>IF(טבלה9[[#This Row],[שם היחידה]]&lt;&gt;"",המשרד,"")</f>
        <v/>
      </c>
      <c r="J61" s="103" t="str">
        <f>IF(טבלה9[[#This Row],[שם היחידה]]&lt;&gt;"",SUMPRODUCT((טבלה9[[#This Row],[שם היחידה]]&gt;=טבלה9[[#All],[שם היחידה]])+0)+1,"")</f>
        <v/>
      </c>
      <c r="K61" s="103" t="str">
        <f ca="1">IF(N(טבלה9[[#This Row],[עזר מיון]]),RANK(טבלה9[[#This Row],[עזר מיון]],טבלה9[[#All],[עזר מיון]],1)+COUNTIF(טבלה9[[#This Row],[עזר מיון]]:OFFSET(טבלה9[[#This Row],[עזר מיון]],0,0),טבלה9[[#This Row],[עזר מיון]])-1,"")</f>
        <v/>
      </c>
    </row>
    <row r="62" spans="3:11">
      <c r="C62" s="61"/>
      <c r="D62" s="60"/>
      <c r="E62" s="60"/>
      <c r="F62" s="60"/>
      <c r="G62" s="73"/>
      <c r="H62" s="79" t="str">
        <f>IF(טבלה9[[#This Row],[שם היחידה]]="","",COUNTIFS('רשימת מאגרים'!$H:$H,טבלה9[[#This Row],[שם היחידה]],'רשימת מאגרים'!$E:$E,"&lt;&gt;"))</f>
        <v/>
      </c>
      <c r="I62" s="102" t="str">
        <f>IF(טבלה9[[#This Row],[שם היחידה]]&lt;&gt;"",המשרד,"")</f>
        <v/>
      </c>
      <c r="J62" s="103" t="str">
        <f>IF(טבלה9[[#This Row],[שם היחידה]]&lt;&gt;"",SUMPRODUCT((טבלה9[[#This Row],[שם היחידה]]&gt;=טבלה9[[#All],[שם היחידה]])+0)+1,"")</f>
        <v/>
      </c>
      <c r="K62" s="103" t="str">
        <f ca="1">IF(N(טבלה9[[#This Row],[עזר מיון]]),RANK(טבלה9[[#This Row],[עזר מיון]],טבלה9[[#All],[עזר מיון]],1)+COUNTIF(טבלה9[[#This Row],[עזר מיון]]:OFFSET(טבלה9[[#This Row],[עזר מיון]],0,0),טבלה9[[#This Row],[עזר מיון]])-1,"")</f>
        <v/>
      </c>
    </row>
    <row r="63" spans="3:11">
      <c r="C63" s="61"/>
      <c r="D63" s="60"/>
      <c r="E63" s="60"/>
      <c r="F63" s="60"/>
      <c r="G63" s="73"/>
      <c r="H63" s="79" t="str">
        <f>IF(טבלה9[[#This Row],[שם היחידה]]="","",COUNTIFS('רשימת מאגרים'!$H:$H,טבלה9[[#This Row],[שם היחידה]],'רשימת מאגרים'!$E:$E,"&lt;&gt;"))</f>
        <v/>
      </c>
      <c r="I63" s="102" t="str">
        <f>IF(טבלה9[[#This Row],[שם היחידה]]&lt;&gt;"",המשרד,"")</f>
        <v/>
      </c>
      <c r="J63" s="103" t="str">
        <f>IF(טבלה9[[#This Row],[שם היחידה]]&lt;&gt;"",SUMPRODUCT((טבלה9[[#This Row],[שם היחידה]]&gt;=טבלה9[[#All],[שם היחידה]])+0)+1,"")</f>
        <v/>
      </c>
      <c r="K63" s="103" t="str">
        <f ca="1">IF(N(טבלה9[[#This Row],[עזר מיון]]),RANK(טבלה9[[#This Row],[עזר מיון]],טבלה9[[#All],[עזר מיון]],1)+COUNTIF(טבלה9[[#This Row],[עזר מיון]]:OFFSET(טבלה9[[#This Row],[עזר מיון]],0,0),טבלה9[[#This Row],[עזר מיון]])-1,"")</f>
        <v/>
      </c>
    </row>
    <row r="64" spans="3:11">
      <c r="C64" s="61"/>
      <c r="D64" s="60"/>
      <c r="E64" s="60"/>
      <c r="F64" s="60"/>
      <c r="G64" s="73"/>
      <c r="H64" s="79" t="str">
        <f>IF(טבלה9[[#This Row],[שם היחידה]]="","",COUNTIFS('רשימת מאגרים'!$H:$H,טבלה9[[#This Row],[שם היחידה]],'רשימת מאגרים'!$E:$E,"&lt;&gt;"))</f>
        <v/>
      </c>
      <c r="I64" s="102" t="str">
        <f>IF(טבלה9[[#This Row],[שם היחידה]]&lt;&gt;"",המשרד,"")</f>
        <v/>
      </c>
      <c r="J64" s="103" t="str">
        <f>IF(טבלה9[[#This Row],[שם היחידה]]&lt;&gt;"",SUMPRODUCT((טבלה9[[#This Row],[שם היחידה]]&gt;=טבלה9[[#All],[שם היחידה]])+0)+1,"")</f>
        <v/>
      </c>
      <c r="K64" s="103" t="str">
        <f ca="1">IF(N(טבלה9[[#This Row],[עזר מיון]]),RANK(טבלה9[[#This Row],[עזר מיון]],טבלה9[[#All],[עזר מיון]],1)+COUNTIF(טבלה9[[#This Row],[עזר מיון]]:OFFSET(טבלה9[[#This Row],[עזר מיון]],0,0),טבלה9[[#This Row],[עזר מיון]])-1,"")</f>
        <v/>
      </c>
    </row>
    <row r="65" spans="3:11">
      <c r="C65" s="61"/>
      <c r="D65" s="60"/>
      <c r="E65" s="60"/>
      <c r="F65" s="60"/>
      <c r="G65" s="73"/>
      <c r="H65" s="79" t="str">
        <f>IF(טבלה9[[#This Row],[שם היחידה]]="","",COUNTIFS('רשימת מאגרים'!$H:$H,טבלה9[[#This Row],[שם היחידה]],'רשימת מאגרים'!$E:$E,"&lt;&gt;"))</f>
        <v/>
      </c>
      <c r="I65" s="102" t="str">
        <f>IF(טבלה9[[#This Row],[שם היחידה]]&lt;&gt;"",המשרד,"")</f>
        <v/>
      </c>
      <c r="J65" s="103" t="str">
        <f>IF(טבלה9[[#This Row],[שם היחידה]]&lt;&gt;"",SUMPRODUCT((טבלה9[[#This Row],[שם היחידה]]&gt;=טבלה9[[#All],[שם היחידה]])+0)+1,"")</f>
        <v/>
      </c>
      <c r="K65" s="103" t="str">
        <f ca="1">IF(N(טבלה9[[#This Row],[עזר מיון]]),RANK(טבלה9[[#This Row],[עזר מיון]],טבלה9[[#All],[עזר מיון]],1)+COUNTIF(טבלה9[[#This Row],[עזר מיון]]:OFFSET(טבלה9[[#This Row],[עזר מיון]],0,0),טבלה9[[#This Row],[עזר מיון]])-1,"")</f>
        <v/>
      </c>
    </row>
    <row r="66" spans="3:11">
      <c r="C66" s="61"/>
      <c r="D66" s="60"/>
      <c r="E66" s="60"/>
      <c r="F66" s="60"/>
      <c r="G66" s="73"/>
      <c r="H66" s="79" t="str">
        <f>IF(טבלה9[[#This Row],[שם היחידה]]="","",COUNTIFS('רשימת מאגרים'!$H:$H,טבלה9[[#This Row],[שם היחידה]],'רשימת מאגרים'!$E:$E,"&lt;&gt;"))</f>
        <v/>
      </c>
      <c r="I66" s="102" t="str">
        <f>IF(טבלה9[[#This Row],[שם היחידה]]&lt;&gt;"",המשרד,"")</f>
        <v/>
      </c>
      <c r="J66" s="103" t="str">
        <f>IF(טבלה9[[#This Row],[שם היחידה]]&lt;&gt;"",SUMPRODUCT((טבלה9[[#This Row],[שם היחידה]]&gt;=טבלה9[[#All],[שם היחידה]])+0)+1,"")</f>
        <v/>
      </c>
      <c r="K66" s="103" t="str">
        <f ca="1">IF(N(טבלה9[[#This Row],[עזר מיון]]),RANK(טבלה9[[#This Row],[עזר מיון]],טבלה9[[#All],[עזר מיון]],1)+COUNTIF(טבלה9[[#This Row],[עזר מיון]]:OFFSET(טבלה9[[#This Row],[עזר מיון]],0,0),טבלה9[[#This Row],[עזר מיון]])-1,"")</f>
        <v/>
      </c>
    </row>
    <row r="67" spans="3:11">
      <c r="C67" s="61"/>
      <c r="D67" s="60"/>
      <c r="E67" s="60"/>
      <c r="F67" s="60"/>
      <c r="G67" s="73"/>
      <c r="H67" s="79" t="str">
        <f>IF(טבלה9[[#This Row],[שם היחידה]]="","",COUNTIFS('רשימת מאגרים'!$H:$H,טבלה9[[#This Row],[שם היחידה]],'רשימת מאגרים'!$E:$E,"&lt;&gt;"))</f>
        <v/>
      </c>
      <c r="I67" s="102" t="str">
        <f>IF(טבלה9[[#This Row],[שם היחידה]]&lt;&gt;"",המשרד,"")</f>
        <v/>
      </c>
      <c r="J67" s="103" t="str">
        <f>IF(טבלה9[[#This Row],[שם היחידה]]&lt;&gt;"",SUMPRODUCT((טבלה9[[#This Row],[שם היחידה]]&gt;=טבלה9[[#All],[שם היחידה]])+0)+1,"")</f>
        <v/>
      </c>
      <c r="K67" s="103" t="str">
        <f ca="1">IF(N(טבלה9[[#This Row],[עזר מיון]]),RANK(טבלה9[[#This Row],[עזר מיון]],טבלה9[[#All],[עזר מיון]],1)+COUNTIF(טבלה9[[#This Row],[עזר מיון]]:OFFSET(טבלה9[[#This Row],[עזר מיון]],0,0),טבלה9[[#This Row],[עזר מיון]])-1,"")</f>
        <v/>
      </c>
    </row>
    <row r="68" spans="3:11">
      <c r="C68" s="61"/>
      <c r="D68" s="60"/>
      <c r="E68" s="60"/>
      <c r="F68" s="60"/>
      <c r="G68" s="73"/>
      <c r="H68" s="79" t="str">
        <f>IF(טבלה9[[#This Row],[שם היחידה]]="","",COUNTIFS('רשימת מאגרים'!$H:$H,טבלה9[[#This Row],[שם היחידה]],'רשימת מאגרים'!$E:$E,"&lt;&gt;"))</f>
        <v/>
      </c>
      <c r="I68" s="102" t="str">
        <f>IF(טבלה9[[#This Row],[שם היחידה]]&lt;&gt;"",המשרד,"")</f>
        <v/>
      </c>
      <c r="J68" s="103" t="str">
        <f>IF(טבלה9[[#This Row],[שם היחידה]]&lt;&gt;"",SUMPRODUCT((טבלה9[[#This Row],[שם היחידה]]&gt;=טבלה9[[#All],[שם היחידה]])+0)+1,"")</f>
        <v/>
      </c>
      <c r="K68" s="103" t="str">
        <f ca="1">IF(N(טבלה9[[#This Row],[עזר מיון]]),RANK(טבלה9[[#This Row],[עזר מיון]],טבלה9[[#All],[עזר מיון]],1)+COUNTIF(טבלה9[[#This Row],[עזר מיון]]:OFFSET(טבלה9[[#This Row],[עזר מיון]],0,0),טבלה9[[#This Row],[עזר מיון]])-1,"")</f>
        <v/>
      </c>
    </row>
    <row r="69" spans="3:11">
      <c r="C69" s="61"/>
      <c r="D69" s="60"/>
      <c r="E69" s="60"/>
      <c r="F69" s="60"/>
      <c r="G69" s="73"/>
      <c r="H69" s="79" t="str">
        <f>IF(טבלה9[[#This Row],[שם היחידה]]="","",COUNTIFS('רשימת מאגרים'!$H:$H,טבלה9[[#This Row],[שם היחידה]],'רשימת מאגרים'!$E:$E,"&lt;&gt;"))</f>
        <v/>
      </c>
      <c r="I69" s="102" t="str">
        <f>IF(טבלה9[[#This Row],[שם היחידה]]&lt;&gt;"",המשרד,"")</f>
        <v/>
      </c>
      <c r="J69" s="103" t="str">
        <f>IF(טבלה9[[#This Row],[שם היחידה]]&lt;&gt;"",SUMPRODUCT((טבלה9[[#This Row],[שם היחידה]]&gt;=טבלה9[[#All],[שם היחידה]])+0)+1,"")</f>
        <v/>
      </c>
      <c r="K69" s="103" t="str">
        <f ca="1">IF(N(טבלה9[[#This Row],[עזר מיון]]),RANK(טבלה9[[#This Row],[עזר מיון]],טבלה9[[#All],[עזר מיון]],1)+COUNTIF(טבלה9[[#This Row],[עזר מיון]]:OFFSET(טבלה9[[#This Row],[עזר מיון]],0,0),טבלה9[[#This Row],[עזר מיון]])-1,"")</f>
        <v/>
      </c>
    </row>
    <row r="70" spans="3:11">
      <c r="C70" s="61"/>
      <c r="D70" s="60"/>
      <c r="E70" s="60"/>
      <c r="F70" s="60"/>
      <c r="G70" s="73"/>
      <c r="H70" s="79" t="str">
        <f>IF(טבלה9[[#This Row],[שם היחידה]]="","",COUNTIFS('רשימת מאגרים'!$H:$H,טבלה9[[#This Row],[שם היחידה]],'רשימת מאגרים'!$E:$E,"&lt;&gt;"))</f>
        <v/>
      </c>
      <c r="I70" s="102" t="str">
        <f>IF(טבלה9[[#This Row],[שם היחידה]]&lt;&gt;"",המשרד,"")</f>
        <v/>
      </c>
      <c r="J70" s="103" t="str">
        <f>IF(טבלה9[[#This Row],[שם היחידה]]&lt;&gt;"",SUMPRODUCT((טבלה9[[#This Row],[שם היחידה]]&gt;=טבלה9[[#All],[שם היחידה]])+0)+1,"")</f>
        <v/>
      </c>
      <c r="K70" s="103" t="str">
        <f ca="1">IF(N(טבלה9[[#This Row],[עזר מיון]]),RANK(טבלה9[[#This Row],[עזר מיון]],טבלה9[[#All],[עזר מיון]],1)+COUNTIF(טבלה9[[#This Row],[עזר מיון]]:OFFSET(טבלה9[[#This Row],[עזר מיון]],0,0),טבלה9[[#This Row],[עזר מיון]])-1,"")</f>
        <v/>
      </c>
    </row>
    <row r="71" spans="3:11">
      <c r="C71" s="61"/>
      <c r="D71" s="60"/>
      <c r="E71" s="60"/>
      <c r="F71" s="60"/>
      <c r="G71" s="73"/>
      <c r="H71" s="79" t="str">
        <f>IF(טבלה9[[#This Row],[שם היחידה]]="","",COUNTIFS('רשימת מאגרים'!$H:$H,טבלה9[[#This Row],[שם היחידה]],'רשימת מאגרים'!$E:$E,"&lt;&gt;"))</f>
        <v/>
      </c>
      <c r="I71" s="102" t="str">
        <f>IF(טבלה9[[#This Row],[שם היחידה]]&lt;&gt;"",המשרד,"")</f>
        <v/>
      </c>
      <c r="J71" s="103" t="str">
        <f>IF(טבלה9[[#This Row],[שם היחידה]]&lt;&gt;"",SUMPRODUCT((טבלה9[[#This Row],[שם היחידה]]&gt;=טבלה9[[#All],[שם היחידה]])+0)+1,"")</f>
        <v/>
      </c>
      <c r="K71" s="103" t="str">
        <f ca="1">IF(N(טבלה9[[#This Row],[עזר מיון]]),RANK(טבלה9[[#This Row],[עזר מיון]],טבלה9[[#All],[עזר מיון]],1)+COUNTIF(טבלה9[[#This Row],[עזר מיון]]:OFFSET(טבלה9[[#This Row],[עזר מיון]],0,0),טבלה9[[#This Row],[עזר מיון]])-1,"")</f>
        <v/>
      </c>
    </row>
    <row r="72" spans="3:11">
      <c r="C72" s="61"/>
      <c r="D72" s="60"/>
      <c r="E72" s="60"/>
      <c r="F72" s="60"/>
      <c r="G72" s="73"/>
      <c r="H72" s="79" t="str">
        <f>IF(טבלה9[[#This Row],[שם היחידה]]="","",COUNTIFS('רשימת מאגרים'!$H:$H,טבלה9[[#This Row],[שם היחידה]],'רשימת מאגרים'!$E:$E,"&lt;&gt;"))</f>
        <v/>
      </c>
      <c r="I72" s="102" t="str">
        <f>IF(טבלה9[[#This Row],[שם היחידה]]&lt;&gt;"",המשרד,"")</f>
        <v/>
      </c>
      <c r="J72" s="103" t="str">
        <f>IF(טבלה9[[#This Row],[שם היחידה]]&lt;&gt;"",SUMPRODUCT((טבלה9[[#This Row],[שם היחידה]]&gt;=טבלה9[[#All],[שם היחידה]])+0)+1,"")</f>
        <v/>
      </c>
      <c r="K72" s="103" t="str">
        <f ca="1">IF(N(טבלה9[[#This Row],[עזר מיון]]),RANK(טבלה9[[#This Row],[עזר מיון]],טבלה9[[#All],[עזר מיון]],1)+COUNTIF(טבלה9[[#This Row],[עזר מיון]]:OFFSET(טבלה9[[#This Row],[עזר מיון]],0,0),טבלה9[[#This Row],[עזר מיון]])-1,"")</f>
        <v/>
      </c>
    </row>
    <row r="73" spans="3:11">
      <c r="C73" s="61"/>
      <c r="D73" s="60"/>
      <c r="E73" s="60"/>
      <c r="F73" s="60"/>
      <c r="G73" s="73"/>
      <c r="H73" s="79" t="str">
        <f>IF(טבלה9[[#This Row],[שם היחידה]]="","",COUNTIFS('רשימת מאגרים'!$H:$H,טבלה9[[#This Row],[שם היחידה]],'רשימת מאגרים'!$E:$E,"&lt;&gt;"))</f>
        <v/>
      </c>
      <c r="I73" s="102" t="str">
        <f>IF(טבלה9[[#This Row],[שם היחידה]]&lt;&gt;"",המשרד,"")</f>
        <v/>
      </c>
      <c r="J73" s="103" t="str">
        <f>IF(טבלה9[[#This Row],[שם היחידה]]&lt;&gt;"",SUMPRODUCT((טבלה9[[#This Row],[שם היחידה]]&gt;=טבלה9[[#All],[שם היחידה]])+0)+1,"")</f>
        <v/>
      </c>
      <c r="K73" s="103" t="str">
        <f ca="1">IF(N(טבלה9[[#This Row],[עזר מיון]]),RANK(טבלה9[[#This Row],[עזר מיון]],טבלה9[[#All],[עזר מיון]],1)+COUNTIF(טבלה9[[#This Row],[עזר מיון]]:OFFSET(טבלה9[[#This Row],[עזר מיון]],0,0),טבלה9[[#This Row],[עזר מיון]])-1,"")</f>
        <v/>
      </c>
    </row>
    <row r="74" spans="3:11">
      <c r="C74" s="61"/>
      <c r="D74" s="60"/>
      <c r="E74" s="60"/>
      <c r="F74" s="60"/>
      <c r="G74" s="73"/>
      <c r="H74" s="79" t="str">
        <f>IF(טבלה9[[#This Row],[שם היחידה]]="","",COUNTIFS('רשימת מאגרים'!$H:$H,טבלה9[[#This Row],[שם היחידה]],'רשימת מאגרים'!$E:$E,"&lt;&gt;"))</f>
        <v/>
      </c>
      <c r="I74" s="102" t="str">
        <f>IF(טבלה9[[#This Row],[שם היחידה]]&lt;&gt;"",המשרד,"")</f>
        <v/>
      </c>
      <c r="J74" s="103" t="str">
        <f>IF(טבלה9[[#This Row],[שם היחידה]]&lt;&gt;"",SUMPRODUCT((טבלה9[[#This Row],[שם היחידה]]&gt;=טבלה9[[#All],[שם היחידה]])+0)+1,"")</f>
        <v/>
      </c>
      <c r="K74" s="103" t="str">
        <f ca="1">IF(N(טבלה9[[#This Row],[עזר מיון]]),RANK(טבלה9[[#This Row],[עזר מיון]],טבלה9[[#All],[עזר מיון]],1)+COUNTIF(טבלה9[[#This Row],[עזר מיון]]:OFFSET(טבלה9[[#This Row],[עזר מיון]],0,0),טבלה9[[#This Row],[עזר מיון]])-1,"")</f>
        <v/>
      </c>
    </row>
    <row r="75" spans="3:11">
      <c r="C75" s="61"/>
      <c r="D75" s="60"/>
      <c r="E75" s="60"/>
      <c r="F75" s="60"/>
      <c r="G75" s="73"/>
      <c r="H75" s="79" t="str">
        <f>IF(טבלה9[[#This Row],[שם היחידה]]="","",COUNTIFS('רשימת מאגרים'!$H:$H,טבלה9[[#This Row],[שם היחידה]],'רשימת מאגרים'!$E:$E,"&lt;&gt;"))</f>
        <v/>
      </c>
      <c r="I75" s="102" t="str">
        <f>IF(טבלה9[[#This Row],[שם היחידה]]&lt;&gt;"",המשרד,"")</f>
        <v/>
      </c>
      <c r="J75" s="103" t="str">
        <f>IF(טבלה9[[#This Row],[שם היחידה]]&lt;&gt;"",SUMPRODUCT((טבלה9[[#This Row],[שם היחידה]]&gt;=טבלה9[[#All],[שם היחידה]])+0)+1,"")</f>
        <v/>
      </c>
      <c r="K75" s="103" t="str">
        <f ca="1">IF(N(טבלה9[[#This Row],[עזר מיון]]),RANK(טבלה9[[#This Row],[עזר מיון]],טבלה9[[#All],[עזר מיון]],1)+COUNTIF(טבלה9[[#This Row],[עזר מיון]]:OFFSET(טבלה9[[#This Row],[עזר מיון]],0,0),טבלה9[[#This Row],[עזר מיון]])-1,"")</f>
        <v/>
      </c>
    </row>
    <row r="76" spans="3:11">
      <c r="C76" s="61"/>
      <c r="D76" s="60"/>
      <c r="E76" s="60"/>
      <c r="F76" s="60"/>
      <c r="G76" s="73"/>
      <c r="H76" s="79" t="str">
        <f>IF(טבלה9[[#This Row],[שם היחידה]]="","",COUNTIFS('רשימת מאגרים'!$H:$H,טבלה9[[#This Row],[שם היחידה]],'רשימת מאגרים'!$E:$E,"&lt;&gt;"))</f>
        <v/>
      </c>
      <c r="I76" s="102" t="str">
        <f>IF(טבלה9[[#This Row],[שם היחידה]]&lt;&gt;"",המשרד,"")</f>
        <v/>
      </c>
      <c r="J76" s="103" t="str">
        <f>IF(טבלה9[[#This Row],[שם היחידה]]&lt;&gt;"",SUMPRODUCT((טבלה9[[#This Row],[שם היחידה]]&gt;=טבלה9[[#All],[שם היחידה]])+0)+1,"")</f>
        <v/>
      </c>
      <c r="K76" s="103" t="str">
        <f ca="1">IF(N(טבלה9[[#This Row],[עזר מיון]]),RANK(טבלה9[[#This Row],[עזר מיון]],טבלה9[[#All],[עזר מיון]],1)+COUNTIF(טבלה9[[#This Row],[עזר מיון]]:OFFSET(טבלה9[[#This Row],[עזר מיון]],0,0),טבלה9[[#This Row],[עזר מיון]])-1,"")</f>
        <v/>
      </c>
    </row>
    <row r="77" spans="3:11">
      <c r="C77" s="61"/>
      <c r="D77" s="60"/>
      <c r="E77" s="60"/>
      <c r="F77" s="60"/>
      <c r="G77" s="73"/>
      <c r="H77" s="79" t="str">
        <f>IF(טבלה9[[#This Row],[שם היחידה]]="","",COUNTIFS('רשימת מאגרים'!$H:$H,טבלה9[[#This Row],[שם היחידה]],'רשימת מאגרים'!$E:$E,"&lt;&gt;"))</f>
        <v/>
      </c>
      <c r="I77" s="102" t="str">
        <f>IF(טבלה9[[#This Row],[שם היחידה]]&lt;&gt;"",המשרד,"")</f>
        <v/>
      </c>
      <c r="J77" s="103" t="str">
        <f>IF(טבלה9[[#This Row],[שם היחידה]]&lt;&gt;"",SUMPRODUCT((טבלה9[[#This Row],[שם היחידה]]&gt;=טבלה9[[#All],[שם היחידה]])+0)+1,"")</f>
        <v/>
      </c>
      <c r="K77" s="103" t="str">
        <f ca="1">IF(N(טבלה9[[#This Row],[עזר מיון]]),RANK(טבלה9[[#This Row],[עזר מיון]],טבלה9[[#All],[עזר מיון]],1)+COUNTIF(טבלה9[[#This Row],[עזר מיון]]:OFFSET(טבלה9[[#This Row],[עזר מיון]],0,0),טבלה9[[#This Row],[עזר מיון]])-1,"")</f>
        <v/>
      </c>
    </row>
    <row r="78" spans="3:11">
      <c r="C78" s="61"/>
      <c r="D78" s="60"/>
      <c r="E78" s="60"/>
      <c r="F78" s="60"/>
      <c r="G78" s="73"/>
      <c r="H78" s="79" t="str">
        <f>IF(טבלה9[[#This Row],[שם היחידה]]="","",COUNTIFS('רשימת מאגרים'!$H:$H,טבלה9[[#This Row],[שם היחידה]],'רשימת מאגרים'!$E:$E,"&lt;&gt;"))</f>
        <v/>
      </c>
      <c r="I78" s="102" t="str">
        <f>IF(טבלה9[[#This Row],[שם היחידה]]&lt;&gt;"",המשרד,"")</f>
        <v/>
      </c>
      <c r="J78" s="103" t="str">
        <f>IF(טבלה9[[#This Row],[שם היחידה]]&lt;&gt;"",SUMPRODUCT((טבלה9[[#This Row],[שם היחידה]]&gt;=טבלה9[[#All],[שם היחידה]])+0)+1,"")</f>
        <v/>
      </c>
      <c r="K78" s="103" t="str">
        <f ca="1">IF(N(טבלה9[[#This Row],[עזר מיון]]),RANK(טבלה9[[#This Row],[עזר מיון]],טבלה9[[#All],[עזר מיון]],1)+COUNTIF(טבלה9[[#This Row],[עזר מיון]]:OFFSET(טבלה9[[#This Row],[עזר מיון]],0,0),טבלה9[[#This Row],[עזר מיון]])-1,"")</f>
        <v/>
      </c>
    </row>
    <row r="79" spans="3:11">
      <c r="C79" s="61"/>
      <c r="D79" s="60"/>
      <c r="E79" s="60"/>
      <c r="F79" s="60"/>
      <c r="G79" s="73"/>
      <c r="H79" s="79" t="str">
        <f>IF(טבלה9[[#This Row],[שם היחידה]]="","",COUNTIFS('רשימת מאגרים'!$H:$H,טבלה9[[#This Row],[שם היחידה]],'רשימת מאגרים'!$E:$E,"&lt;&gt;"))</f>
        <v/>
      </c>
      <c r="I79" s="102" t="str">
        <f>IF(טבלה9[[#This Row],[שם היחידה]]&lt;&gt;"",המשרד,"")</f>
        <v/>
      </c>
      <c r="J79" s="103" t="str">
        <f>IF(טבלה9[[#This Row],[שם היחידה]]&lt;&gt;"",SUMPRODUCT((טבלה9[[#This Row],[שם היחידה]]&gt;=טבלה9[[#All],[שם היחידה]])+0)+1,"")</f>
        <v/>
      </c>
      <c r="K79" s="103" t="str">
        <f ca="1">IF(N(טבלה9[[#This Row],[עזר מיון]]),RANK(טבלה9[[#This Row],[עזר מיון]],טבלה9[[#All],[עזר מיון]],1)+COUNTIF(טבלה9[[#This Row],[עזר מיון]]:OFFSET(טבלה9[[#This Row],[עזר מיון]],0,0),טבלה9[[#This Row],[עזר מיון]])-1,"")</f>
        <v/>
      </c>
    </row>
    <row r="80" spans="3:11">
      <c r="C80" s="61"/>
      <c r="D80" s="60"/>
      <c r="E80" s="60"/>
      <c r="F80" s="60"/>
      <c r="G80" s="73"/>
      <c r="H80" s="79" t="str">
        <f>IF(טבלה9[[#This Row],[שם היחידה]]="","",COUNTIFS('רשימת מאגרים'!$H:$H,טבלה9[[#This Row],[שם היחידה]],'רשימת מאגרים'!$E:$E,"&lt;&gt;"))</f>
        <v/>
      </c>
      <c r="I80" s="102" t="str">
        <f>IF(טבלה9[[#This Row],[שם היחידה]]&lt;&gt;"",המשרד,"")</f>
        <v/>
      </c>
      <c r="J80" s="103" t="str">
        <f>IF(טבלה9[[#This Row],[שם היחידה]]&lt;&gt;"",SUMPRODUCT((טבלה9[[#This Row],[שם היחידה]]&gt;=טבלה9[[#All],[שם היחידה]])+0)+1,"")</f>
        <v/>
      </c>
      <c r="K80" s="103" t="str">
        <f ca="1">IF(N(טבלה9[[#This Row],[עזר מיון]]),RANK(טבלה9[[#This Row],[עזר מיון]],טבלה9[[#All],[עזר מיון]],1)+COUNTIF(טבלה9[[#This Row],[עזר מיון]]:OFFSET(טבלה9[[#This Row],[עזר מיון]],0,0),טבלה9[[#This Row],[עזר מיון]])-1,"")</f>
        <v/>
      </c>
    </row>
    <row r="81" spans="3:11">
      <c r="C81" s="61"/>
      <c r="D81" s="60"/>
      <c r="E81" s="60"/>
      <c r="F81" s="60"/>
      <c r="G81" s="73"/>
      <c r="H81" s="79" t="str">
        <f>IF(טבלה9[[#This Row],[שם היחידה]]="","",COUNTIFS('רשימת מאגרים'!$H:$H,טבלה9[[#This Row],[שם היחידה]],'רשימת מאגרים'!$E:$E,"&lt;&gt;"))</f>
        <v/>
      </c>
      <c r="I81" s="102" t="str">
        <f>IF(טבלה9[[#This Row],[שם היחידה]]&lt;&gt;"",המשרד,"")</f>
        <v/>
      </c>
      <c r="J81" s="103" t="str">
        <f>IF(טבלה9[[#This Row],[שם היחידה]]&lt;&gt;"",SUMPRODUCT((טבלה9[[#This Row],[שם היחידה]]&gt;=טבלה9[[#All],[שם היחידה]])+0)+1,"")</f>
        <v/>
      </c>
      <c r="K81" s="103" t="str">
        <f ca="1">IF(N(טבלה9[[#This Row],[עזר מיון]]),RANK(טבלה9[[#This Row],[עזר מיון]],טבלה9[[#All],[עזר מיון]],1)+COUNTIF(טבלה9[[#This Row],[עזר מיון]]:OFFSET(טבלה9[[#This Row],[עזר מיון]],0,0),טבלה9[[#This Row],[עזר מיון]])-1,"")</f>
        <v/>
      </c>
    </row>
    <row r="82" spans="3:11">
      <c r="C82" s="61"/>
      <c r="D82" s="60"/>
      <c r="E82" s="60"/>
      <c r="F82" s="60"/>
      <c r="G82" s="73"/>
      <c r="H82" s="79" t="str">
        <f>IF(טבלה9[[#This Row],[שם היחידה]]="","",COUNTIFS('רשימת מאגרים'!$H:$H,טבלה9[[#This Row],[שם היחידה]],'רשימת מאגרים'!$E:$E,"&lt;&gt;"))</f>
        <v/>
      </c>
      <c r="I82" s="102" t="str">
        <f>IF(טבלה9[[#This Row],[שם היחידה]]&lt;&gt;"",המשרד,"")</f>
        <v/>
      </c>
      <c r="J82" s="103" t="str">
        <f>IF(טבלה9[[#This Row],[שם היחידה]]&lt;&gt;"",SUMPRODUCT((טבלה9[[#This Row],[שם היחידה]]&gt;=טבלה9[[#All],[שם היחידה]])+0)+1,"")</f>
        <v/>
      </c>
      <c r="K82" s="103" t="str">
        <f ca="1">IF(N(טבלה9[[#This Row],[עזר מיון]]),RANK(טבלה9[[#This Row],[עזר מיון]],טבלה9[[#All],[עזר מיון]],1)+COUNTIF(טבלה9[[#This Row],[עזר מיון]]:OFFSET(טבלה9[[#This Row],[עזר מיון]],0,0),טבלה9[[#This Row],[עזר מיון]])-1,"")</f>
        <v/>
      </c>
    </row>
    <row r="83" spans="3:11">
      <c r="C83" s="61"/>
      <c r="D83" s="60"/>
      <c r="E83" s="60"/>
      <c r="F83" s="60"/>
      <c r="G83" s="73"/>
      <c r="H83" s="79" t="str">
        <f>IF(טבלה9[[#This Row],[שם היחידה]]="","",COUNTIFS('רשימת מאגרים'!$H:$H,טבלה9[[#This Row],[שם היחידה]],'רשימת מאגרים'!$E:$E,"&lt;&gt;"))</f>
        <v/>
      </c>
      <c r="I83" s="102" t="str">
        <f>IF(טבלה9[[#This Row],[שם היחידה]]&lt;&gt;"",המשרד,"")</f>
        <v/>
      </c>
      <c r="J83" s="103" t="str">
        <f>IF(טבלה9[[#This Row],[שם היחידה]]&lt;&gt;"",SUMPRODUCT((טבלה9[[#This Row],[שם היחידה]]&gt;=טבלה9[[#All],[שם היחידה]])+0)+1,"")</f>
        <v/>
      </c>
      <c r="K83" s="103" t="str">
        <f ca="1">IF(N(טבלה9[[#This Row],[עזר מיון]]),RANK(טבלה9[[#This Row],[עזר מיון]],טבלה9[[#All],[עזר מיון]],1)+COUNTIF(טבלה9[[#This Row],[עזר מיון]]:OFFSET(טבלה9[[#This Row],[עזר מיון]],0,0),טבלה9[[#This Row],[עזר מיון]])-1,"")</f>
        <v/>
      </c>
    </row>
    <row r="84" spans="3:11">
      <c r="C84" s="61"/>
      <c r="D84" s="60"/>
      <c r="E84" s="60"/>
      <c r="F84" s="60"/>
      <c r="G84" s="73"/>
      <c r="H84" s="79" t="str">
        <f>IF(טבלה9[[#This Row],[שם היחידה]]="","",COUNTIFS('רשימת מאגרים'!$H:$H,טבלה9[[#This Row],[שם היחידה]],'רשימת מאגרים'!$E:$E,"&lt;&gt;"))</f>
        <v/>
      </c>
      <c r="I84" s="102" t="str">
        <f>IF(טבלה9[[#This Row],[שם היחידה]]&lt;&gt;"",המשרד,"")</f>
        <v/>
      </c>
      <c r="J84" s="103" t="str">
        <f>IF(טבלה9[[#This Row],[שם היחידה]]&lt;&gt;"",SUMPRODUCT((טבלה9[[#This Row],[שם היחידה]]&gt;=טבלה9[[#All],[שם היחידה]])+0)+1,"")</f>
        <v/>
      </c>
      <c r="K84" s="103" t="str">
        <f ca="1">IF(N(טבלה9[[#This Row],[עזר מיון]]),RANK(טבלה9[[#This Row],[עזר מיון]],טבלה9[[#All],[עזר מיון]],1)+COUNTIF(טבלה9[[#This Row],[עזר מיון]]:OFFSET(טבלה9[[#This Row],[עזר מיון]],0,0),טבלה9[[#This Row],[עזר מיון]])-1,"")</f>
        <v/>
      </c>
    </row>
    <row r="85" spans="3:11">
      <c r="C85" s="61"/>
      <c r="D85" s="60"/>
      <c r="E85" s="60"/>
      <c r="F85" s="60"/>
      <c r="G85" s="73"/>
      <c r="H85" s="79" t="str">
        <f>IF(טבלה9[[#This Row],[שם היחידה]]="","",COUNTIFS('רשימת מאגרים'!$H:$H,טבלה9[[#This Row],[שם היחידה]],'רשימת מאגרים'!$E:$E,"&lt;&gt;"))</f>
        <v/>
      </c>
      <c r="I85" s="102" t="str">
        <f>IF(טבלה9[[#This Row],[שם היחידה]]&lt;&gt;"",המשרד,"")</f>
        <v/>
      </c>
      <c r="J85" s="103" t="str">
        <f>IF(טבלה9[[#This Row],[שם היחידה]]&lt;&gt;"",SUMPRODUCT((טבלה9[[#This Row],[שם היחידה]]&gt;=טבלה9[[#All],[שם היחידה]])+0)+1,"")</f>
        <v/>
      </c>
      <c r="K85" s="103" t="str">
        <f ca="1">IF(N(טבלה9[[#This Row],[עזר מיון]]),RANK(טבלה9[[#This Row],[עזר מיון]],טבלה9[[#All],[עזר מיון]],1)+COUNTIF(טבלה9[[#This Row],[עזר מיון]]:OFFSET(טבלה9[[#This Row],[עזר מיון]],0,0),טבלה9[[#This Row],[עזר מיון]])-1,"")</f>
        <v/>
      </c>
    </row>
    <row r="86" spans="3:11">
      <c r="C86" s="61"/>
      <c r="D86" s="60"/>
      <c r="E86" s="60"/>
      <c r="F86" s="60"/>
      <c r="G86" s="73"/>
      <c r="H86" s="79" t="str">
        <f>IF(טבלה9[[#This Row],[שם היחידה]]="","",COUNTIFS('רשימת מאגרים'!$H:$H,טבלה9[[#This Row],[שם היחידה]],'רשימת מאגרים'!$E:$E,"&lt;&gt;"))</f>
        <v/>
      </c>
      <c r="I86" s="102" t="str">
        <f>IF(טבלה9[[#This Row],[שם היחידה]]&lt;&gt;"",המשרד,"")</f>
        <v/>
      </c>
      <c r="J86" s="103" t="str">
        <f>IF(טבלה9[[#This Row],[שם היחידה]]&lt;&gt;"",SUMPRODUCT((טבלה9[[#This Row],[שם היחידה]]&gt;=טבלה9[[#All],[שם היחידה]])+0)+1,"")</f>
        <v/>
      </c>
      <c r="K86" s="103" t="str">
        <f ca="1">IF(N(טבלה9[[#This Row],[עזר מיון]]),RANK(טבלה9[[#This Row],[עזר מיון]],טבלה9[[#All],[עזר מיון]],1)+COUNTIF(טבלה9[[#This Row],[עזר מיון]]:OFFSET(טבלה9[[#This Row],[עזר מיון]],0,0),טבלה9[[#This Row],[עזר מיון]])-1,"")</f>
        <v/>
      </c>
    </row>
    <row r="87" spans="3:11">
      <c r="C87" s="61"/>
      <c r="D87" s="60"/>
      <c r="E87" s="60"/>
      <c r="F87" s="60"/>
      <c r="G87" s="73"/>
      <c r="H87" s="79" t="str">
        <f>IF(טבלה9[[#This Row],[שם היחידה]]="","",COUNTIFS('רשימת מאגרים'!$H:$H,טבלה9[[#This Row],[שם היחידה]],'רשימת מאגרים'!$E:$E,"&lt;&gt;"))</f>
        <v/>
      </c>
      <c r="I87" s="102" t="str">
        <f>IF(טבלה9[[#This Row],[שם היחידה]]&lt;&gt;"",המשרד,"")</f>
        <v/>
      </c>
      <c r="J87" s="103" t="str">
        <f>IF(טבלה9[[#This Row],[שם היחידה]]&lt;&gt;"",SUMPRODUCT((טבלה9[[#This Row],[שם היחידה]]&gt;=טבלה9[[#All],[שם היחידה]])+0)+1,"")</f>
        <v/>
      </c>
      <c r="K87" s="103" t="str">
        <f ca="1">IF(N(טבלה9[[#This Row],[עזר מיון]]),RANK(טבלה9[[#This Row],[עזר מיון]],טבלה9[[#All],[עזר מיון]],1)+COUNTIF(טבלה9[[#This Row],[עזר מיון]]:OFFSET(טבלה9[[#This Row],[עזר מיון]],0,0),טבלה9[[#This Row],[עזר מיון]])-1,"")</f>
        <v/>
      </c>
    </row>
    <row r="88" spans="3:11">
      <c r="C88" s="61"/>
      <c r="D88" s="60"/>
      <c r="E88" s="60"/>
      <c r="F88" s="60"/>
      <c r="G88" s="73"/>
      <c r="H88" s="79" t="str">
        <f>IF(טבלה9[[#This Row],[שם היחידה]]="","",COUNTIFS('רשימת מאגרים'!$H:$H,טבלה9[[#This Row],[שם היחידה]],'רשימת מאגרים'!$E:$E,"&lt;&gt;"))</f>
        <v/>
      </c>
      <c r="I88" s="102" t="str">
        <f>IF(טבלה9[[#This Row],[שם היחידה]]&lt;&gt;"",המשרד,"")</f>
        <v/>
      </c>
      <c r="J88" s="103" t="str">
        <f>IF(טבלה9[[#This Row],[שם היחידה]]&lt;&gt;"",SUMPRODUCT((טבלה9[[#This Row],[שם היחידה]]&gt;=טבלה9[[#All],[שם היחידה]])+0)+1,"")</f>
        <v/>
      </c>
      <c r="K88" s="103" t="str">
        <f ca="1">IF(N(טבלה9[[#This Row],[עזר מיון]]),RANK(טבלה9[[#This Row],[עזר מיון]],טבלה9[[#All],[עזר מיון]],1)+COUNTIF(טבלה9[[#This Row],[עזר מיון]]:OFFSET(טבלה9[[#This Row],[עזר מיון]],0,0),טבלה9[[#This Row],[עזר מיון]])-1,"")</f>
        <v/>
      </c>
    </row>
    <row r="89" spans="3:11">
      <c r="C89" s="61"/>
      <c r="D89" s="60"/>
      <c r="E89" s="60"/>
      <c r="F89" s="60"/>
      <c r="G89" s="73"/>
      <c r="H89" s="79" t="str">
        <f>IF(טבלה9[[#This Row],[שם היחידה]]="","",COUNTIFS('רשימת מאגרים'!$H:$H,טבלה9[[#This Row],[שם היחידה]],'רשימת מאגרים'!$E:$E,"&lt;&gt;"))</f>
        <v/>
      </c>
      <c r="I89" s="102" t="str">
        <f>IF(טבלה9[[#This Row],[שם היחידה]]&lt;&gt;"",המשרד,"")</f>
        <v/>
      </c>
      <c r="J89" s="103" t="str">
        <f>IF(טבלה9[[#This Row],[שם היחידה]]&lt;&gt;"",SUMPRODUCT((טבלה9[[#This Row],[שם היחידה]]&gt;=טבלה9[[#All],[שם היחידה]])+0)+1,"")</f>
        <v/>
      </c>
      <c r="K89" s="103" t="str">
        <f ca="1">IF(N(טבלה9[[#This Row],[עזר מיון]]),RANK(טבלה9[[#This Row],[עזר מיון]],טבלה9[[#All],[עזר מיון]],1)+COUNTIF(טבלה9[[#This Row],[עזר מיון]]:OFFSET(טבלה9[[#This Row],[עזר מיון]],0,0),טבלה9[[#This Row],[עזר מיון]])-1,"")</f>
        <v/>
      </c>
    </row>
    <row r="90" spans="3:11">
      <c r="C90" s="61"/>
      <c r="D90" s="60"/>
      <c r="E90" s="60"/>
      <c r="F90" s="60"/>
      <c r="G90" s="73"/>
      <c r="H90" s="79" t="str">
        <f>IF(טבלה9[[#This Row],[שם היחידה]]="","",COUNTIFS('רשימת מאגרים'!$H:$H,טבלה9[[#This Row],[שם היחידה]],'רשימת מאגרים'!$E:$E,"&lt;&gt;"))</f>
        <v/>
      </c>
      <c r="I90" s="102" t="str">
        <f>IF(טבלה9[[#This Row],[שם היחידה]]&lt;&gt;"",המשרד,"")</f>
        <v/>
      </c>
      <c r="J90" s="103" t="str">
        <f>IF(טבלה9[[#This Row],[שם היחידה]]&lt;&gt;"",SUMPRODUCT((טבלה9[[#This Row],[שם היחידה]]&gt;=טבלה9[[#All],[שם היחידה]])+0)+1,"")</f>
        <v/>
      </c>
      <c r="K90" s="103" t="str">
        <f ca="1">IF(N(טבלה9[[#This Row],[עזר מיון]]),RANK(טבלה9[[#This Row],[עזר מיון]],טבלה9[[#All],[עזר מיון]],1)+COUNTIF(טבלה9[[#This Row],[עזר מיון]]:OFFSET(טבלה9[[#This Row],[עזר מיון]],0,0),טבלה9[[#This Row],[עזר מיון]])-1,"")</f>
        <v/>
      </c>
    </row>
    <row r="91" spans="3:11">
      <c r="C91" s="61"/>
      <c r="D91" s="60"/>
      <c r="E91" s="60"/>
      <c r="F91" s="60"/>
      <c r="G91" s="73"/>
      <c r="H91" s="79" t="str">
        <f>IF(טבלה9[[#This Row],[שם היחידה]]="","",COUNTIFS('רשימת מאגרים'!$H:$H,טבלה9[[#This Row],[שם היחידה]],'רשימת מאגרים'!$E:$E,"&lt;&gt;"))</f>
        <v/>
      </c>
      <c r="I91" s="102" t="str">
        <f>IF(טבלה9[[#This Row],[שם היחידה]]&lt;&gt;"",המשרד,"")</f>
        <v/>
      </c>
      <c r="J91" s="103" t="str">
        <f>IF(טבלה9[[#This Row],[שם היחידה]]&lt;&gt;"",SUMPRODUCT((טבלה9[[#This Row],[שם היחידה]]&gt;=טבלה9[[#All],[שם היחידה]])+0)+1,"")</f>
        <v/>
      </c>
      <c r="K91" s="103" t="str">
        <f ca="1">IF(N(טבלה9[[#This Row],[עזר מיון]]),RANK(טבלה9[[#This Row],[עזר מיון]],טבלה9[[#All],[עזר מיון]],1)+COUNTIF(טבלה9[[#This Row],[עזר מיון]]:OFFSET(טבלה9[[#This Row],[עזר מיון]],0,0),טבלה9[[#This Row],[עזר מיון]])-1,"")</f>
        <v/>
      </c>
    </row>
    <row r="92" spans="3:11">
      <c r="C92" s="61"/>
      <c r="D92" s="60"/>
      <c r="E92" s="60"/>
      <c r="F92" s="60"/>
      <c r="G92" s="73"/>
      <c r="H92" s="79" t="str">
        <f>IF(טבלה9[[#This Row],[שם היחידה]]="","",COUNTIFS('רשימת מאגרים'!$H:$H,טבלה9[[#This Row],[שם היחידה]],'רשימת מאגרים'!$E:$E,"&lt;&gt;"))</f>
        <v/>
      </c>
      <c r="I92" s="102" t="str">
        <f>IF(טבלה9[[#This Row],[שם היחידה]]&lt;&gt;"",המשרד,"")</f>
        <v/>
      </c>
      <c r="J92" s="103" t="str">
        <f>IF(טבלה9[[#This Row],[שם היחידה]]&lt;&gt;"",SUMPRODUCT((טבלה9[[#This Row],[שם היחידה]]&gt;=טבלה9[[#All],[שם היחידה]])+0)+1,"")</f>
        <v/>
      </c>
      <c r="K92" s="103" t="str">
        <f ca="1">IF(N(טבלה9[[#This Row],[עזר מיון]]),RANK(טבלה9[[#This Row],[עזר מיון]],טבלה9[[#All],[עזר מיון]],1)+COUNTIF(טבלה9[[#This Row],[עזר מיון]]:OFFSET(טבלה9[[#This Row],[עזר מיון]],0,0),טבלה9[[#This Row],[עזר מיון]])-1,"")</f>
        <v/>
      </c>
    </row>
    <row r="93" spans="3:11">
      <c r="C93" s="61"/>
      <c r="D93" s="60"/>
      <c r="E93" s="60"/>
      <c r="F93" s="60"/>
      <c r="G93" s="73"/>
      <c r="H93" s="79" t="str">
        <f>IF(טבלה9[[#This Row],[שם היחידה]]="","",COUNTIFS('רשימת מאגרים'!$H:$H,טבלה9[[#This Row],[שם היחידה]],'רשימת מאגרים'!$E:$E,"&lt;&gt;"))</f>
        <v/>
      </c>
      <c r="I93" s="102" t="str">
        <f>IF(טבלה9[[#This Row],[שם היחידה]]&lt;&gt;"",המשרד,"")</f>
        <v/>
      </c>
      <c r="J93" s="103" t="str">
        <f>IF(טבלה9[[#This Row],[שם היחידה]]&lt;&gt;"",SUMPRODUCT((טבלה9[[#This Row],[שם היחידה]]&gt;=טבלה9[[#All],[שם היחידה]])+0)+1,"")</f>
        <v/>
      </c>
      <c r="K93" s="103" t="str">
        <f ca="1">IF(N(טבלה9[[#This Row],[עזר מיון]]),RANK(טבלה9[[#This Row],[עזר מיון]],טבלה9[[#All],[עזר מיון]],1)+COUNTIF(טבלה9[[#This Row],[עזר מיון]]:OFFSET(טבלה9[[#This Row],[עזר מיון]],0,0),טבלה9[[#This Row],[עזר מיון]])-1,"")</f>
        <v/>
      </c>
    </row>
    <row r="94" spans="3:11">
      <c r="C94" s="61"/>
      <c r="D94" s="60"/>
      <c r="E94" s="60"/>
      <c r="F94" s="60"/>
      <c r="G94" s="73"/>
      <c r="H94" s="79" t="str">
        <f>IF(טבלה9[[#This Row],[שם היחידה]]="","",COUNTIFS('רשימת מאגרים'!$H:$H,טבלה9[[#This Row],[שם היחידה]],'רשימת מאגרים'!$E:$E,"&lt;&gt;"))</f>
        <v/>
      </c>
      <c r="I94" s="102" t="str">
        <f>IF(טבלה9[[#This Row],[שם היחידה]]&lt;&gt;"",המשרד,"")</f>
        <v/>
      </c>
      <c r="J94" s="103" t="str">
        <f>IF(טבלה9[[#This Row],[שם היחידה]]&lt;&gt;"",SUMPRODUCT((טבלה9[[#This Row],[שם היחידה]]&gt;=טבלה9[[#All],[שם היחידה]])+0)+1,"")</f>
        <v/>
      </c>
      <c r="K94" s="103" t="str">
        <f ca="1">IF(N(טבלה9[[#This Row],[עזר מיון]]),RANK(טבלה9[[#This Row],[עזר מיון]],טבלה9[[#All],[עזר מיון]],1)+COUNTIF(טבלה9[[#This Row],[עזר מיון]]:OFFSET(טבלה9[[#This Row],[עזר מיון]],0,0),טבלה9[[#This Row],[עזר מיון]])-1,"")</f>
        <v/>
      </c>
    </row>
    <row r="95" spans="3:11">
      <c r="C95" s="61"/>
      <c r="D95" s="60"/>
      <c r="E95" s="60"/>
      <c r="F95" s="60"/>
      <c r="G95" s="73"/>
      <c r="H95" s="79" t="str">
        <f>IF(טבלה9[[#This Row],[שם היחידה]]="","",COUNTIFS('רשימת מאגרים'!$H:$H,טבלה9[[#This Row],[שם היחידה]],'רשימת מאגרים'!$E:$E,"&lt;&gt;"))</f>
        <v/>
      </c>
      <c r="I95" s="102" t="str">
        <f>IF(טבלה9[[#This Row],[שם היחידה]]&lt;&gt;"",המשרד,"")</f>
        <v/>
      </c>
      <c r="J95" s="103" t="str">
        <f>IF(טבלה9[[#This Row],[שם היחידה]]&lt;&gt;"",SUMPRODUCT((טבלה9[[#This Row],[שם היחידה]]&gt;=טבלה9[[#All],[שם היחידה]])+0)+1,"")</f>
        <v/>
      </c>
      <c r="K95" s="103" t="str">
        <f ca="1">IF(N(טבלה9[[#This Row],[עזר מיון]]),RANK(טבלה9[[#This Row],[עזר מיון]],טבלה9[[#All],[עזר מיון]],1)+COUNTIF(טבלה9[[#This Row],[עזר מיון]]:OFFSET(טבלה9[[#This Row],[עזר מיון]],0,0),טבלה9[[#This Row],[עזר מיון]])-1,"")</f>
        <v/>
      </c>
    </row>
    <row r="96" spans="3:11">
      <c r="C96" s="61"/>
      <c r="D96" s="60"/>
      <c r="E96" s="60"/>
      <c r="F96" s="60"/>
      <c r="G96" s="73"/>
      <c r="H96" s="79" t="str">
        <f>IF(טבלה9[[#This Row],[שם היחידה]]="","",COUNTIFS('רשימת מאגרים'!$H:$H,טבלה9[[#This Row],[שם היחידה]],'רשימת מאגרים'!$E:$E,"&lt;&gt;"))</f>
        <v/>
      </c>
      <c r="I96" s="102" t="str">
        <f>IF(טבלה9[[#This Row],[שם היחידה]]&lt;&gt;"",המשרד,"")</f>
        <v/>
      </c>
      <c r="J96" s="103" t="str">
        <f>IF(טבלה9[[#This Row],[שם היחידה]]&lt;&gt;"",SUMPRODUCT((טבלה9[[#This Row],[שם היחידה]]&gt;=טבלה9[[#All],[שם היחידה]])+0)+1,"")</f>
        <v/>
      </c>
      <c r="K96" s="103" t="str">
        <f ca="1">IF(N(טבלה9[[#This Row],[עזר מיון]]),RANK(טבלה9[[#This Row],[עזר מיון]],טבלה9[[#All],[עזר מיון]],1)+COUNTIF(טבלה9[[#This Row],[עזר מיון]]:OFFSET(טבלה9[[#This Row],[עזר מיון]],0,0),טבלה9[[#This Row],[עזר מיון]])-1,"")</f>
        <v/>
      </c>
    </row>
    <row r="97" spans="3:11">
      <c r="C97" s="61"/>
      <c r="D97" s="60"/>
      <c r="E97" s="60"/>
      <c r="F97" s="60"/>
      <c r="G97" s="73"/>
      <c r="H97" s="79" t="str">
        <f>IF(טבלה9[[#This Row],[שם היחידה]]="","",COUNTIFS('רשימת מאגרים'!$H:$H,טבלה9[[#This Row],[שם היחידה]],'רשימת מאגרים'!$E:$E,"&lt;&gt;"))</f>
        <v/>
      </c>
      <c r="I97" s="102" t="str">
        <f>IF(טבלה9[[#This Row],[שם היחידה]]&lt;&gt;"",המשרד,"")</f>
        <v/>
      </c>
      <c r="J97" s="103" t="str">
        <f>IF(טבלה9[[#This Row],[שם היחידה]]&lt;&gt;"",SUMPRODUCT((טבלה9[[#This Row],[שם היחידה]]&gt;=טבלה9[[#All],[שם היחידה]])+0)+1,"")</f>
        <v/>
      </c>
      <c r="K97" s="103" t="str">
        <f ca="1">IF(N(טבלה9[[#This Row],[עזר מיון]]),RANK(טבלה9[[#This Row],[עזר מיון]],טבלה9[[#All],[עזר מיון]],1)+COUNTIF(טבלה9[[#This Row],[עזר מיון]]:OFFSET(טבלה9[[#This Row],[עזר מיון]],0,0),טבלה9[[#This Row],[עזר מיון]])-1,"")</f>
        <v/>
      </c>
    </row>
    <row r="98" spans="3:11">
      <c r="C98" s="61"/>
      <c r="D98" s="60"/>
      <c r="E98" s="60"/>
      <c r="F98" s="60"/>
      <c r="G98" s="73"/>
      <c r="H98" s="79" t="str">
        <f>IF(טבלה9[[#This Row],[שם היחידה]]="","",COUNTIFS('רשימת מאגרים'!$H:$H,טבלה9[[#This Row],[שם היחידה]],'רשימת מאגרים'!$E:$E,"&lt;&gt;"))</f>
        <v/>
      </c>
      <c r="I98" s="102" t="str">
        <f>IF(טבלה9[[#This Row],[שם היחידה]]&lt;&gt;"",המשרד,"")</f>
        <v/>
      </c>
      <c r="J98" s="103" t="str">
        <f>IF(טבלה9[[#This Row],[שם היחידה]]&lt;&gt;"",SUMPRODUCT((טבלה9[[#This Row],[שם היחידה]]&gt;=טבלה9[[#All],[שם היחידה]])+0)+1,"")</f>
        <v/>
      </c>
      <c r="K98" s="103" t="str">
        <f ca="1">IF(N(טבלה9[[#This Row],[עזר מיון]]),RANK(טבלה9[[#This Row],[עזר מיון]],טבלה9[[#All],[עזר מיון]],1)+COUNTIF(טבלה9[[#This Row],[עזר מיון]]:OFFSET(טבלה9[[#This Row],[עזר מיון]],0,0),טבלה9[[#This Row],[עזר מיון]])-1,"")</f>
        <v/>
      </c>
    </row>
    <row r="99" spans="3:11">
      <c r="C99" s="61"/>
      <c r="D99" s="60"/>
      <c r="E99" s="60"/>
      <c r="F99" s="60"/>
      <c r="G99" s="73"/>
      <c r="H99" s="79" t="str">
        <f>IF(טבלה9[[#This Row],[שם היחידה]]="","",COUNTIFS('רשימת מאגרים'!$H:$H,טבלה9[[#This Row],[שם היחידה]],'רשימת מאגרים'!$E:$E,"&lt;&gt;"))</f>
        <v/>
      </c>
      <c r="I99" s="102" t="str">
        <f>IF(טבלה9[[#This Row],[שם היחידה]]&lt;&gt;"",המשרד,"")</f>
        <v/>
      </c>
      <c r="J99" s="103" t="str">
        <f>IF(טבלה9[[#This Row],[שם היחידה]]&lt;&gt;"",SUMPRODUCT((טבלה9[[#This Row],[שם היחידה]]&gt;=טבלה9[[#All],[שם היחידה]])+0)+1,"")</f>
        <v/>
      </c>
      <c r="K99" s="103" t="str">
        <f ca="1">IF(N(טבלה9[[#This Row],[עזר מיון]]),RANK(טבלה9[[#This Row],[עזר מיון]],טבלה9[[#All],[עזר מיון]],1)+COUNTIF(טבלה9[[#This Row],[עזר מיון]]:OFFSET(טבלה9[[#This Row],[עזר מיון]],0,0),טבלה9[[#This Row],[עזר מיון]])-1,"")</f>
        <v/>
      </c>
    </row>
    <row r="100" spans="3:11">
      <c r="C100" s="61"/>
      <c r="D100" s="60"/>
      <c r="E100" s="60"/>
      <c r="F100" s="60"/>
      <c r="G100" s="73"/>
      <c r="H100" s="79" t="str">
        <f>IF(טבלה9[[#This Row],[שם היחידה]]="","",COUNTIFS('רשימת מאגרים'!$H:$H,טבלה9[[#This Row],[שם היחידה]],'רשימת מאגרים'!$E:$E,"&lt;&gt;"))</f>
        <v/>
      </c>
      <c r="I100" s="102" t="str">
        <f>IF(טבלה9[[#This Row],[שם היחידה]]&lt;&gt;"",המשרד,"")</f>
        <v/>
      </c>
      <c r="J100" s="103" t="str">
        <f>IF(טבלה9[[#This Row],[שם היחידה]]&lt;&gt;"",SUMPRODUCT((טבלה9[[#This Row],[שם היחידה]]&gt;=טבלה9[[#All],[שם היחידה]])+0)+1,"")</f>
        <v/>
      </c>
      <c r="K100" s="103" t="str">
        <f ca="1">IF(N(טבלה9[[#This Row],[עזר מיון]]),RANK(טבלה9[[#This Row],[עזר מיון]],טבלה9[[#All],[עזר מיון]],1)+COUNTIF(טבלה9[[#This Row],[עזר מיון]]:OFFSET(טבלה9[[#This Row],[עזר מיון]],0,0),טבלה9[[#This Row],[עזר מיון]])-1,"")</f>
        <v/>
      </c>
    </row>
    <row r="101" spans="3:11">
      <c r="C101" s="61"/>
      <c r="D101" s="60"/>
      <c r="E101" s="60"/>
      <c r="F101" s="60"/>
      <c r="G101" s="73"/>
      <c r="H101" s="79" t="str">
        <f>IF(טבלה9[[#This Row],[שם היחידה]]="","",COUNTIFS('רשימת מאגרים'!$H:$H,טבלה9[[#This Row],[שם היחידה]],'רשימת מאגרים'!$E:$E,"&lt;&gt;"))</f>
        <v/>
      </c>
      <c r="I101" s="102" t="str">
        <f>IF(טבלה9[[#This Row],[שם היחידה]]&lt;&gt;"",המשרד,"")</f>
        <v/>
      </c>
      <c r="J101" s="103" t="str">
        <f>IF(טבלה9[[#This Row],[שם היחידה]]&lt;&gt;"",SUMPRODUCT((טבלה9[[#This Row],[שם היחידה]]&gt;=טבלה9[[#All],[שם היחידה]])+0)+1,"")</f>
        <v/>
      </c>
      <c r="K101" s="103" t="str">
        <f ca="1">IF(N(טבלה9[[#This Row],[עזר מיון]]),RANK(טבלה9[[#This Row],[עזר מיון]],טבלה9[[#All],[עזר מיון]],1)+COUNTIF(טבלה9[[#This Row],[עזר מיון]]:OFFSET(טבלה9[[#This Row],[עזר מיון]],0,0),טבלה9[[#This Row],[עזר מיון]])-1,"")</f>
        <v/>
      </c>
    </row>
    <row r="102" spans="3:11">
      <c r="C102" s="61"/>
      <c r="D102" s="60"/>
      <c r="E102" s="60"/>
      <c r="F102" s="60"/>
      <c r="G102" s="73"/>
      <c r="H102" s="79" t="str">
        <f>IF(טבלה9[[#This Row],[שם היחידה]]="","",COUNTIFS('רשימת מאגרים'!$H:$H,טבלה9[[#This Row],[שם היחידה]],'רשימת מאגרים'!$E:$E,"&lt;&gt;"))</f>
        <v/>
      </c>
      <c r="I102" s="102" t="str">
        <f>IF(טבלה9[[#This Row],[שם היחידה]]&lt;&gt;"",המשרד,"")</f>
        <v/>
      </c>
      <c r="J102" s="103" t="str">
        <f>IF(טבלה9[[#This Row],[שם היחידה]]&lt;&gt;"",SUMPRODUCT((טבלה9[[#This Row],[שם היחידה]]&gt;=טבלה9[[#All],[שם היחידה]])+0)+1,"")</f>
        <v/>
      </c>
      <c r="K102" s="103" t="str">
        <f ca="1">IF(N(טבלה9[[#This Row],[עזר מיון]]),RANK(טבלה9[[#This Row],[עזר מיון]],טבלה9[[#All],[עזר מיון]],1)+COUNTIF(טבלה9[[#This Row],[עזר מיון]]:OFFSET(טבלה9[[#This Row],[עזר מיון]],0,0),טבלה9[[#This Row],[עזר מיון]])-1,"")</f>
        <v/>
      </c>
    </row>
    <row r="103" spans="3:11">
      <c r="C103" s="61"/>
      <c r="D103" s="60"/>
      <c r="E103" s="60"/>
      <c r="F103" s="60"/>
      <c r="G103" s="73"/>
      <c r="H103" s="79" t="str">
        <f>IF(טבלה9[[#This Row],[שם היחידה]]="","",COUNTIFS('רשימת מאגרים'!$H:$H,טבלה9[[#This Row],[שם היחידה]],'רשימת מאגרים'!$E:$E,"&lt;&gt;"))</f>
        <v/>
      </c>
      <c r="I103" s="102" t="str">
        <f>IF(טבלה9[[#This Row],[שם היחידה]]&lt;&gt;"",המשרד,"")</f>
        <v/>
      </c>
      <c r="J103" s="103" t="str">
        <f>IF(טבלה9[[#This Row],[שם היחידה]]&lt;&gt;"",SUMPRODUCT((טבלה9[[#This Row],[שם היחידה]]&gt;=טבלה9[[#All],[שם היחידה]])+0)+1,"")</f>
        <v/>
      </c>
      <c r="K103" s="103" t="str">
        <f ca="1">IF(N(טבלה9[[#This Row],[עזר מיון]]),RANK(טבלה9[[#This Row],[עזר מיון]],טבלה9[[#All],[עזר מיון]],1)+COUNTIF(טבלה9[[#This Row],[עזר מיון]]:OFFSET(טבלה9[[#This Row],[עזר מיון]],0,0),טבלה9[[#This Row],[עזר מיון]])-1,"")</f>
        <v/>
      </c>
    </row>
    <row r="104" spans="3:11">
      <c r="C104" s="61"/>
      <c r="D104" s="60"/>
      <c r="E104" s="60"/>
      <c r="F104" s="60"/>
      <c r="G104" s="73"/>
      <c r="H104" s="79" t="str">
        <f>IF(טבלה9[[#This Row],[שם היחידה]]="","",COUNTIFS('רשימת מאגרים'!$H:$H,טבלה9[[#This Row],[שם היחידה]],'רשימת מאגרים'!$E:$E,"&lt;&gt;"))</f>
        <v/>
      </c>
      <c r="I104" s="102" t="str">
        <f>IF(טבלה9[[#This Row],[שם היחידה]]&lt;&gt;"",המשרד,"")</f>
        <v/>
      </c>
      <c r="J104" s="103" t="str">
        <f>IF(טבלה9[[#This Row],[שם היחידה]]&lt;&gt;"",SUMPRODUCT((טבלה9[[#This Row],[שם היחידה]]&gt;=טבלה9[[#All],[שם היחידה]])+0)+1,"")</f>
        <v/>
      </c>
      <c r="K104" s="103" t="str">
        <f ca="1">IF(N(טבלה9[[#This Row],[עזר מיון]]),RANK(טבלה9[[#This Row],[עזר מיון]],טבלה9[[#All],[עזר מיון]],1)+COUNTIF(טבלה9[[#This Row],[עזר מיון]]:OFFSET(טבלה9[[#This Row],[עזר מיון]],0,0),טבלה9[[#This Row],[עזר מיון]])-1,"")</f>
        <v/>
      </c>
    </row>
    <row r="105" spans="3:11">
      <c r="C105" s="61"/>
      <c r="D105" s="60"/>
      <c r="E105" s="60"/>
      <c r="F105" s="60"/>
      <c r="G105" s="73"/>
      <c r="H105" s="79" t="str">
        <f>IF(טבלה9[[#This Row],[שם היחידה]]="","",COUNTIFS('רשימת מאגרים'!$H:$H,טבלה9[[#This Row],[שם היחידה]],'רשימת מאגרים'!$E:$E,"&lt;&gt;"))</f>
        <v/>
      </c>
      <c r="I105" s="102" t="str">
        <f>IF(טבלה9[[#This Row],[שם היחידה]]&lt;&gt;"",המשרד,"")</f>
        <v/>
      </c>
      <c r="J105" s="103" t="str">
        <f>IF(טבלה9[[#This Row],[שם היחידה]]&lt;&gt;"",SUMPRODUCT((טבלה9[[#This Row],[שם היחידה]]&gt;=טבלה9[[#All],[שם היחידה]])+0)+1,"")</f>
        <v/>
      </c>
      <c r="K105" s="103" t="str">
        <f ca="1">IF(N(טבלה9[[#This Row],[עזר מיון]]),RANK(טבלה9[[#This Row],[עזר מיון]],טבלה9[[#All],[עזר מיון]],1)+COUNTIF(טבלה9[[#This Row],[עזר מיון]]:OFFSET(טבלה9[[#This Row],[עזר מיון]],0,0),טבלה9[[#This Row],[עזר מיון]])-1,"")</f>
        <v/>
      </c>
    </row>
    <row r="106" spans="3:11">
      <c r="C106" s="61"/>
      <c r="D106" s="60"/>
      <c r="E106" s="60"/>
      <c r="F106" s="60"/>
      <c r="G106" s="73"/>
      <c r="H106" s="79" t="str">
        <f>IF(טבלה9[[#This Row],[שם היחידה]]="","",COUNTIFS('רשימת מאגרים'!$H:$H,טבלה9[[#This Row],[שם היחידה]],'רשימת מאגרים'!$E:$E,"&lt;&gt;"))</f>
        <v/>
      </c>
      <c r="I106" s="102" t="str">
        <f>IF(טבלה9[[#This Row],[שם היחידה]]&lt;&gt;"",המשרד,"")</f>
        <v/>
      </c>
      <c r="J106" s="103" t="str">
        <f>IF(טבלה9[[#This Row],[שם היחידה]]&lt;&gt;"",SUMPRODUCT((טבלה9[[#This Row],[שם היחידה]]&gt;=טבלה9[[#All],[שם היחידה]])+0)+1,"")</f>
        <v/>
      </c>
      <c r="K106" s="103" t="str">
        <f ca="1">IF(N(טבלה9[[#This Row],[עזר מיון]]),RANK(טבלה9[[#This Row],[עזר מיון]],טבלה9[[#All],[עזר מיון]],1)+COUNTIF(טבלה9[[#This Row],[עזר מיון]]:OFFSET(טבלה9[[#This Row],[עזר מיון]],0,0),טבלה9[[#This Row],[עזר מיון]])-1,"")</f>
        <v/>
      </c>
    </row>
    <row r="107" spans="3:11">
      <c r="C107" s="61"/>
      <c r="D107" s="60"/>
      <c r="E107" s="60"/>
      <c r="F107" s="60"/>
      <c r="G107" s="73"/>
      <c r="H107" s="79" t="str">
        <f>IF(טבלה9[[#This Row],[שם היחידה]]="","",COUNTIFS('רשימת מאגרים'!$H:$H,טבלה9[[#This Row],[שם היחידה]],'רשימת מאגרים'!$E:$E,"&lt;&gt;"))</f>
        <v/>
      </c>
      <c r="I107" s="102" t="str">
        <f>IF(טבלה9[[#This Row],[שם היחידה]]&lt;&gt;"",המשרד,"")</f>
        <v/>
      </c>
      <c r="J107" s="103" t="str">
        <f>IF(טבלה9[[#This Row],[שם היחידה]]&lt;&gt;"",SUMPRODUCT((טבלה9[[#This Row],[שם היחידה]]&gt;=טבלה9[[#All],[שם היחידה]])+0)+1,"")</f>
        <v/>
      </c>
      <c r="K107" s="103" t="str">
        <f ca="1">IF(N(טבלה9[[#This Row],[עזר מיון]]),RANK(טבלה9[[#This Row],[עזר מיון]],טבלה9[[#All],[עזר מיון]],1)+COUNTIF(טבלה9[[#This Row],[עזר מיון]]:OFFSET(טבלה9[[#This Row],[עזר מיון]],0,0),טבלה9[[#This Row],[עזר מיון]])-1,"")</f>
        <v/>
      </c>
    </row>
    <row r="108" spans="3:11">
      <c r="C108" s="61"/>
      <c r="D108" s="60"/>
      <c r="E108" s="60"/>
      <c r="F108" s="60"/>
      <c r="G108" s="73"/>
      <c r="H108" s="79" t="str">
        <f>IF(טבלה9[[#This Row],[שם היחידה]]="","",COUNTIFS('רשימת מאגרים'!$H:$H,טבלה9[[#This Row],[שם היחידה]],'רשימת מאגרים'!$E:$E,"&lt;&gt;"))</f>
        <v/>
      </c>
      <c r="I108" s="102" t="str">
        <f>IF(טבלה9[[#This Row],[שם היחידה]]&lt;&gt;"",המשרד,"")</f>
        <v/>
      </c>
      <c r="J108" s="103" t="str">
        <f>IF(טבלה9[[#This Row],[שם היחידה]]&lt;&gt;"",SUMPRODUCT((טבלה9[[#This Row],[שם היחידה]]&gt;=טבלה9[[#All],[שם היחידה]])+0)+1,"")</f>
        <v/>
      </c>
      <c r="K108" s="103" t="str">
        <f ca="1">IF(N(טבלה9[[#This Row],[עזר מיון]]),RANK(טבלה9[[#This Row],[עזר מיון]],טבלה9[[#All],[עזר מיון]],1)+COUNTIF(טבלה9[[#This Row],[עזר מיון]]:OFFSET(טבלה9[[#This Row],[עזר מיון]],0,0),טבלה9[[#This Row],[עזר מיון]])-1,"")</f>
        <v/>
      </c>
    </row>
    <row r="109" spans="3:11">
      <c r="C109" s="61"/>
      <c r="D109" s="60"/>
      <c r="E109" s="60"/>
      <c r="F109" s="60"/>
      <c r="G109" s="73"/>
      <c r="H109" s="79" t="str">
        <f>IF(טבלה9[[#This Row],[שם היחידה]]="","",COUNTIFS('רשימת מאגרים'!$H:$H,טבלה9[[#This Row],[שם היחידה]],'רשימת מאגרים'!$E:$E,"&lt;&gt;"))</f>
        <v/>
      </c>
      <c r="I109" s="102" t="str">
        <f>IF(טבלה9[[#This Row],[שם היחידה]]&lt;&gt;"",המשרד,"")</f>
        <v/>
      </c>
      <c r="J109" s="103" t="str">
        <f>IF(טבלה9[[#This Row],[שם היחידה]]&lt;&gt;"",SUMPRODUCT((טבלה9[[#This Row],[שם היחידה]]&gt;=טבלה9[[#All],[שם היחידה]])+0)+1,"")</f>
        <v/>
      </c>
      <c r="K109" s="103" t="str">
        <f ca="1">IF(N(טבלה9[[#This Row],[עזר מיון]]),RANK(טבלה9[[#This Row],[עזר מיון]],טבלה9[[#All],[עזר מיון]],1)+COUNTIF(טבלה9[[#This Row],[עזר מיון]]:OFFSET(טבלה9[[#This Row],[עזר מיון]],0,0),טבלה9[[#This Row],[עזר מיון]])-1,"")</f>
        <v/>
      </c>
    </row>
    <row r="110" spans="3:11">
      <c r="C110" s="61"/>
      <c r="D110" s="60"/>
      <c r="E110" s="60"/>
      <c r="F110" s="60"/>
      <c r="G110" s="73"/>
      <c r="H110" s="79" t="str">
        <f>IF(טבלה9[[#This Row],[שם היחידה]]="","",COUNTIFS('רשימת מאגרים'!$H:$H,טבלה9[[#This Row],[שם היחידה]],'רשימת מאגרים'!$E:$E,"&lt;&gt;"))</f>
        <v/>
      </c>
      <c r="I110" s="102" t="str">
        <f>IF(טבלה9[[#This Row],[שם היחידה]]&lt;&gt;"",המשרד,"")</f>
        <v/>
      </c>
      <c r="J110" s="103" t="str">
        <f>IF(טבלה9[[#This Row],[שם היחידה]]&lt;&gt;"",SUMPRODUCT((טבלה9[[#This Row],[שם היחידה]]&gt;=טבלה9[[#All],[שם היחידה]])+0)+1,"")</f>
        <v/>
      </c>
      <c r="K110" s="103" t="str">
        <f ca="1">IF(N(טבלה9[[#This Row],[עזר מיון]]),RANK(טבלה9[[#This Row],[עזר מיון]],טבלה9[[#All],[עזר מיון]],1)+COUNTIF(טבלה9[[#This Row],[עזר מיון]]:OFFSET(טבלה9[[#This Row],[עזר מיון]],0,0),טבלה9[[#This Row],[עזר מיון]])-1,"")</f>
        <v/>
      </c>
    </row>
    <row r="111" spans="3:11">
      <c r="C111" s="65"/>
      <c r="D111" s="66"/>
      <c r="E111" s="66"/>
      <c r="F111" s="66"/>
      <c r="G111" s="74"/>
      <c r="H111" s="80" t="str">
        <f>IF(טבלה9[[#This Row],[שם היחידה]]="","",COUNTIFS('רשימת מאגרים'!$H:$H,טבלה9[[#This Row],[שם היחידה]],'רשימת מאגרים'!$E:$E,"&lt;&gt;"))</f>
        <v/>
      </c>
      <c r="I111" s="102" t="str">
        <f>IF(טבלה9[[#This Row],[שם היחידה]]&lt;&gt;"",המשרד,"")</f>
        <v/>
      </c>
      <c r="J111" s="103" t="str">
        <f>IF(טבלה9[[#This Row],[שם היחידה]]&lt;&gt;"",SUMPRODUCT((טבלה9[[#This Row],[שם היחידה]]&gt;=טבלה9[[#All],[שם היחידה]])+0)+1,"")</f>
        <v/>
      </c>
      <c r="K111" s="103" t="str">
        <f ca="1">IF(N(טבלה9[[#This Row],[עזר מיון]]),RANK(טבלה9[[#This Row],[עזר מיון]],טבלה9[[#All],[עזר מיון]],1)+COUNTIF(טבלה9[[#This Row],[עזר מיון]]:OFFSET(טבלה9[[#This Row],[עזר מיון]],0,0),טבלה9[[#This Row],[עזר מיון]])-1,"")</f>
        <v/>
      </c>
    </row>
  </sheetData>
  <sheetProtection algorithmName="SHA-512" hashValue="Yn3fD/YUzE9E2Qy1J/pD4uW85P5abieIx/gwnphJPUFM2twZaDuZNYPtGvD8FweOv4IibBhJo4ZVrneU9xxJvA==" saltValue="9YeBaidCa9O6PaJk8lptMw==" spinCount="100000" sheet="1" objects="1" scenarios="1" formatCells="0" formatColumns="0" formatRows="0" autoFilter="0"/>
  <mergeCells count="1">
    <mergeCell ref="D1:E1"/>
  </mergeCells>
  <dataValidations count="1">
    <dataValidation type="list" allowBlank="1" showInputMessage="1" showErrorMessage="1" sqref="G7:G111">
      <formula1>רבעון</formula1>
    </dataValidation>
  </dataValidations>
  <printOptions horizontalCentered="1"/>
  <pageMargins left="0" right="0" top="0" bottom="0.74803149606299213" header="0.31496062992125984" footer="0.31496062992125984"/>
  <pageSetup paperSize="9" scale="68" pageOrder="overThenDown" orientation="portrait" r:id="rId1"/>
  <headerFooter>
    <oddFooter>&amp;C&amp;"Arial Unicode MS,רגיל"&amp;K002060עמוד &amp;P מתוך &amp;N עמודים</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rgb="FF002060"/>
    <outlinePr summaryRight="0"/>
  </sheetPr>
  <dimension ref="A1:ED205"/>
  <sheetViews>
    <sheetView showGridLines="0" rightToLeft="1" tabSelected="1" zoomScale="90" zoomScaleNormal="90" zoomScaleSheetLayoutView="100" workbookViewId="0">
      <pane xSplit="5" ySplit="5" topLeftCell="AI15" activePane="bottomRight" state="frozen"/>
      <selection activeCell="C1" sqref="C1"/>
      <selection pane="topRight" activeCell="F1" sqref="F1"/>
      <selection pane="bottomLeft" activeCell="C5" sqref="C5"/>
      <selection pane="bottomRight" activeCell="F26" sqref="F26"/>
    </sheetView>
  </sheetViews>
  <sheetFormatPr defaultColWidth="9" defaultRowHeight="14.25"/>
  <cols>
    <col min="1" max="1" width="39.375" style="15" hidden="1" customWidth="1"/>
    <col min="2" max="2" width="9" style="15" hidden="1" customWidth="1"/>
    <col min="3" max="3" width="4.625" style="15" customWidth="1"/>
    <col min="4" max="4" width="13.625" style="15" customWidth="1"/>
    <col min="5" max="5" width="32.625" style="44" customWidth="1"/>
    <col min="6" max="6" width="22.625" style="44" customWidth="1" collapsed="1"/>
    <col min="7" max="7" width="10.75" style="44" customWidth="1"/>
    <col min="8" max="8" width="16.25" style="44" customWidth="1"/>
    <col min="9" max="9" width="15.25" style="44" customWidth="1"/>
    <col min="10" max="10" width="14.125" style="47" customWidth="1"/>
    <col min="11" max="11" width="15.25" style="44" customWidth="1"/>
    <col min="12" max="12" width="13" style="47" customWidth="1"/>
    <col min="13" max="13" width="18.125" style="44" customWidth="1"/>
    <col min="14" max="14" width="18.75" style="44" customWidth="1"/>
    <col min="15" max="15" width="20" style="49" customWidth="1"/>
    <col min="16" max="16" width="21.125" style="44" customWidth="1"/>
    <col min="17" max="17" width="18.625" style="44" customWidth="1"/>
    <col min="18" max="18" width="23.25" style="44" customWidth="1"/>
    <col min="19" max="19" width="15.5" style="44" customWidth="1"/>
    <col min="20" max="20" width="16.625" style="44" customWidth="1"/>
    <col min="21" max="21" width="21.375" style="44" customWidth="1"/>
    <col min="22" max="22" width="19.375" style="57" customWidth="1" collapsed="1"/>
    <col min="23" max="23" width="18.375" style="44" customWidth="1"/>
    <col min="24" max="24" width="12.375" style="44" customWidth="1"/>
    <col min="25" max="25" width="11.5" style="44" customWidth="1"/>
    <col min="26" max="26" width="21.625" style="44" customWidth="1"/>
    <col min="27" max="27" width="15.625" style="44" customWidth="1"/>
    <col min="28" max="28" width="21.625" style="44" customWidth="1"/>
    <col min="29" max="29" width="18.375" style="44" customWidth="1"/>
    <col min="30" max="31" width="14" style="44" customWidth="1"/>
    <col min="32" max="36" width="14" style="47" customWidth="1"/>
    <col min="37" max="37" width="14" style="47" hidden="1" customWidth="1"/>
    <col min="38" max="39" width="14" style="47" customWidth="1"/>
    <col min="40" max="40" width="14" style="47" hidden="1" customWidth="1"/>
    <col min="41" max="41" width="14" style="47" customWidth="1"/>
    <col min="42" max="43" width="15.625" style="44" customWidth="1"/>
    <col min="44" max="44" width="16.875" style="44" customWidth="1"/>
    <col min="45" max="45" width="12.375" style="44" customWidth="1"/>
    <col min="46" max="46" width="12.375" style="47" customWidth="1"/>
    <col min="47" max="47" width="19.875" style="47" customWidth="1"/>
    <col min="48" max="48" width="15.75" style="47" customWidth="1"/>
    <col min="49" max="49" width="15.5" style="47" hidden="1" customWidth="1"/>
    <col min="50" max="50" width="7.625" style="47" hidden="1" customWidth="1"/>
    <col min="51" max="52" width="7.625" style="57" hidden="1" customWidth="1"/>
    <col min="53" max="16384" width="9" style="15"/>
  </cols>
  <sheetData>
    <row r="1" spans="1:134" ht="34.5" customHeight="1">
      <c r="A1" s="12"/>
      <c r="B1" s="12"/>
      <c r="C1" s="14"/>
      <c r="D1" s="14"/>
      <c r="E1" s="24"/>
      <c r="F1" s="14"/>
      <c r="G1" s="12"/>
      <c r="H1" s="14" t="s">
        <v>199</v>
      </c>
      <c r="I1" s="12"/>
      <c r="J1" s="45"/>
      <c r="K1" s="12"/>
      <c r="L1" s="45"/>
      <c r="M1" s="12"/>
      <c r="N1" s="12"/>
      <c r="O1" s="14" t="s">
        <v>199</v>
      </c>
      <c r="P1" s="12"/>
      <c r="Q1" s="12"/>
      <c r="R1" s="12"/>
      <c r="S1" s="12"/>
      <c r="T1" s="12"/>
      <c r="U1" s="12"/>
      <c r="V1" s="55"/>
      <c r="W1" s="14" t="s">
        <v>199</v>
      </c>
      <c r="X1" s="12"/>
      <c r="Y1" s="12"/>
      <c r="Z1" s="12"/>
      <c r="AA1" s="12"/>
      <c r="AB1" s="12"/>
      <c r="AC1" s="12"/>
      <c r="AD1" s="12"/>
      <c r="AE1" s="12"/>
      <c r="AF1" s="67"/>
      <c r="AG1" s="67"/>
      <c r="AH1" s="67"/>
      <c r="AI1" s="67"/>
      <c r="AJ1" s="67"/>
      <c r="AK1" s="67"/>
      <c r="AL1" s="125">
        <v>200</v>
      </c>
      <c r="AM1" s="67"/>
      <c r="AN1" s="67"/>
      <c r="AO1" s="67"/>
      <c r="AP1" s="12"/>
      <c r="AQ1" s="12"/>
      <c r="AR1" s="12"/>
      <c r="AS1" s="12"/>
      <c r="AT1" s="67"/>
      <c r="AU1" s="67"/>
      <c r="AV1" s="67"/>
      <c r="AW1" s="67"/>
      <c r="AX1" s="67"/>
      <c r="AY1" s="84"/>
      <c r="AZ1" s="84"/>
    </row>
    <row r="2" spans="1:134" ht="6" customHeight="1">
      <c r="A2" s="16"/>
      <c r="B2" s="16"/>
      <c r="C2" s="16"/>
      <c r="D2" s="16"/>
      <c r="E2" s="16"/>
      <c r="F2" s="16"/>
      <c r="G2" s="16"/>
      <c r="H2" s="16"/>
      <c r="I2" s="16"/>
      <c r="J2" s="46"/>
      <c r="K2" s="16"/>
      <c r="L2" s="46"/>
      <c r="M2" s="16"/>
      <c r="N2" s="16"/>
      <c r="O2" s="48"/>
      <c r="P2" s="16"/>
      <c r="Q2" s="16"/>
      <c r="R2" s="16"/>
      <c r="S2" s="16"/>
      <c r="T2" s="16"/>
      <c r="U2" s="16"/>
      <c r="V2" s="56"/>
      <c r="W2" s="16"/>
      <c r="X2" s="16"/>
      <c r="Y2" s="16"/>
      <c r="Z2" s="16"/>
      <c r="AA2" s="16"/>
      <c r="AB2" s="16"/>
      <c r="AC2" s="16"/>
      <c r="AD2" s="16"/>
      <c r="AE2" s="16"/>
      <c r="AF2" s="68"/>
      <c r="AG2" s="68"/>
      <c r="AH2" s="68"/>
      <c r="AI2" s="68"/>
      <c r="AJ2" s="68"/>
      <c r="AK2" s="68"/>
      <c r="AL2" s="68"/>
      <c r="AM2" s="68"/>
      <c r="AN2" s="68"/>
      <c r="AO2" s="68"/>
      <c r="AP2" s="16"/>
      <c r="AQ2" s="16"/>
      <c r="AR2" s="16"/>
      <c r="AS2" s="16"/>
      <c r="AT2" s="68"/>
      <c r="AU2" s="68"/>
      <c r="AV2" s="68"/>
      <c r="AW2" s="68"/>
      <c r="AX2" s="68"/>
      <c r="AY2" s="85"/>
      <c r="AZ2" s="85"/>
    </row>
    <row r="3" spans="1:134" s="128" customFormat="1" ht="48.75" customHeight="1">
      <c r="E3" s="128" t="s">
        <v>600</v>
      </c>
      <c r="F3" s="128" t="s">
        <v>600</v>
      </c>
      <c r="G3" s="128" t="s">
        <v>601</v>
      </c>
      <c r="H3" s="128" t="s">
        <v>601</v>
      </c>
      <c r="I3" s="128" t="s">
        <v>600</v>
      </c>
      <c r="J3" s="128" t="s">
        <v>600</v>
      </c>
      <c r="K3" s="128" t="s">
        <v>600</v>
      </c>
      <c r="L3" s="128" t="s">
        <v>600</v>
      </c>
      <c r="M3" s="128" t="s">
        <v>602</v>
      </c>
      <c r="N3" s="128" t="s">
        <v>602</v>
      </c>
      <c r="O3" s="128" t="s">
        <v>602</v>
      </c>
      <c r="P3" s="128" t="s">
        <v>602</v>
      </c>
      <c r="Q3" s="128" t="s">
        <v>602</v>
      </c>
      <c r="R3" s="128" t="s">
        <v>601</v>
      </c>
      <c r="S3" s="128" t="s">
        <v>601</v>
      </c>
      <c r="T3" s="128" t="s">
        <v>602</v>
      </c>
      <c r="U3" s="128" t="s">
        <v>602</v>
      </c>
      <c r="V3" s="128" t="s">
        <v>601</v>
      </c>
      <c r="W3" s="128" t="s">
        <v>601</v>
      </c>
      <c r="X3" s="128" t="s">
        <v>601</v>
      </c>
      <c r="Y3" s="128" t="s">
        <v>600</v>
      </c>
      <c r="Z3" s="128" t="s">
        <v>600</v>
      </c>
      <c r="AA3" s="128" t="s">
        <v>601</v>
      </c>
      <c r="AB3" s="128" t="s">
        <v>602</v>
      </c>
      <c r="AC3" s="128" t="s">
        <v>602</v>
      </c>
      <c r="AD3" s="128" t="s">
        <v>600</v>
      </c>
      <c r="AE3" s="128" t="s">
        <v>600</v>
      </c>
      <c r="AF3" s="129" t="s">
        <v>600</v>
      </c>
      <c r="AG3" s="129" t="s">
        <v>604</v>
      </c>
      <c r="AH3" s="129" t="s">
        <v>600</v>
      </c>
      <c r="AI3" s="129" t="s">
        <v>604</v>
      </c>
      <c r="AJ3" s="129" t="s">
        <v>603</v>
      </c>
      <c r="AK3" s="129" t="s">
        <v>603</v>
      </c>
      <c r="AL3" s="129" t="s">
        <v>605</v>
      </c>
      <c r="AM3" s="129" t="s">
        <v>605</v>
      </c>
      <c r="AN3" s="129" t="s">
        <v>605</v>
      </c>
      <c r="AO3" s="129" t="s">
        <v>605</v>
      </c>
      <c r="AP3" s="128" t="s">
        <v>600</v>
      </c>
      <c r="AQ3" s="129" t="s">
        <v>605</v>
      </c>
      <c r="AR3" s="128" t="s">
        <v>602</v>
      </c>
      <c r="AS3" s="128" t="s">
        <v>600</v>
      </c>
      <c r="AT3" s="129" t="s">
        <v>600</v>
      </c>
      <c r="AU3" s="129" t="s">
        <v>605</v>
      </c>
      <c r="AV3" s="129" t="s">
        <v>605</v>
      </c>
      <c r="AW3" s="129" t="s">
        <v>602</v>
      </c>
      <c r="AX3" s="129" t="s">
        <v>602</v>
      </c>
      <c r="AY3" s="129" t="s">
        <v>602</v>
      </c>
      <c r="AZ3" s="129" t="s">
        <v>602</v>
      </c>
    </row>
    <row r="4" spans="1:134" ht="15.75" customHeight="1" thickBot="1">
      <c r="C4" s="58"/>
      <c r="D4" s="59"/>
      <c r="E4" s="59"/>
      <c r="F4" s="157" t="s">
        <v>217</v>
      </c>
      <c r="G4" s="158"/>
      <c r="H4" s="158"/>
      <c r="I4" s="158"/>
      <c r="J4" s="158"/>
      <c r="K4" s="158"/>
      <c r="L4" s="158"/>
      <c r="M4" s="159" t="s">
        <v>330</v>
      </c>
      <c r="N4" s="159"/>
      <c r="O4" s="159"/>
      <c r="P4" s="159"/>
      <c r="Q4" s="159"/>
      <c r="R4" s="159"/>
      <c r="S4" s="159"/>
      <c r="T4" s="159"/>
      <c r="U4" s="160"/>
      <c r="V4" s="154" t="s">
        <v>216</v>
      </c>
      <c r="W4" s="155"/>
      <c r="X4" s="155"/>
      <c r="Y4" s="155"/>
      <c r="Z4" s="155"/>
      <c r="AA4" s="155"/>
      <c r="AB4" s="155"/>
      <c r="AC4" s="156"/>
      <c r="AD4" s="151" t="s">
        <v>587</v>
      </c>
      <c r="AE4" s="152"/>
      <c r="AF4" s="152"/>
      <c r="AG4" s="152"/>
      <c r="AH4" s="152"/>
      <c r="AI4" s="152"/>
      <c r="AJ4" s="152"/>
      <c r="AK4" s="152"/>
      <c r="AL4" s="152"/>
      <c r="AM4" s="152"/>
      <c r="AN4" s="152"/>
      <c r="AO4" s="152"/>
      <c r="AP4" s="152"/>
      <c r="AQ4" s="153"/>
      <c r="AR4" s="151" t="s">
        <v>590</v>
      </c>
      <c r="AS4" s="152"/>
      <c r="AT4" s="152"/>
      <c r="AU4" s="120"/>
      <c r="AV4" s="120"/>
      <c r="AW4" s="82"/>
      <c r="AX4" s="82"/>
      <c r="AY4" s="86"/>
      <c r="AZ4" s="86"/>
    </row>
    <row r="5" spans="1:134" ht="42" customHeight="1" thickBot="1">
      <c r="A5" s="19" t="s">
        <v>0</v>
      </c>
      <c r="B5" s="20" t="s">
        <v>2</v>
      </c>
      <c r="C5" s="21" t="s">
        <v>1</v>
      </c>
      <c r="D5" s="22" t="s">
        <v>197</v>
      </c>
      <c r="E5" s="21" t="s">
        <v>198</v>
      </c>
      <c r="F5" s="22" t="s">
        <v>201</v>
      </c>
      <c r="G5" s="22" t="s">
        <v>209</v>
      </c>
      <c r="H5" s="22" t="s">
        <v>200</v>
      </c>
      <c r="I5" s="22" t="s">
        <v>202</v>
      </c>
      <c r="J5" s="22" t="s">
        <v>270</v>
      </c>
      <c r="K5" s="22" t="s">
        <v>203</v>
      </c>
      <c r="L5" s="22" t="s">
        <v>242</v>
      </c>
      <c r="M5" s="105" t="s">
        <v>250</v>
      </c>
      <c r="N5" s="105" t="s">
        <v>218</v>
      </c>
      <c r="O5" s="106" t="s">
        <v>204</v>
      </c>
      <c r="P5" s="106" t="s">
        <v>219</v>
      </c>
      <c r="Q5" s="106" t="s">
        <v>206</v>
      </c>
      <c r="R5" s="106" t="s">
        <v>271</v>
      </c>
      <c r="S5" s="106" t="s">
        <v>251</v>
      </c>
      <c r="T5" s="106" t="s">
        <v>207</v>
      </c>
      <c r="U5" s="106" t="s">
        <v>257</v>
      </c>
      <c r="V5" s="51" t="s">
        <v>258</v>
      </c>
      <c r="W5" s="51" t="s">
        <v>259</v>
      </c>
      <c r="X5" s="51" t="s">
        <v>210</v>
      </c>
      <c r="Y5" s="51" t="s">
        <v>211</v>
      </c>
      <c r="Z5" s="51" t="s">
        <v>260</v>
      </c>
      <c r="AA5" s="51" t="s">
        <v>212</v>
      </c>
      <c r="AB5" s="51" t="s">
        <v>213</v>
      </c>
      <c r="AC5" s="51" t="s">
        <v>215</v>
      </c>
      <c r="AD5" s="69" t="s">
        <v>280</v>
      </c>
      <c r="AE5" s="69" t="s">
        <v>591</v>
      </c>
      <c r="AF5" s="69" t="s">
        <v>583</v>
      </c>
      <c r="AG5" s="69" t="s">
        <v>595</v>
      </c>
      <c r="AH5" s="69" t="s">
        <v>584</v>
      </c>
      <c r="AI5" s="69" t="s">
        <v>596</v>
      </c>
      <c r="AJ5" s="69" t="s">
        <v>581</v>
      </c>
      <c r="AK5" s="69" t="s">
        <v>582</v>
      </c>
      <c r="AL5" s="69" t="s">
        <v>585</v>
      </c>
      <c r="AM5" s="69" t="s">
        <v>594</v>
      </c>
      <c r="AN5" s="69" t="s">
        <v>586</v>
      </c>
      <c r="AO5" s="69" t="s">
        <v>593</v>
      </c>
      <c r="AP5" s="69" t="s">
        <v>597</v>
      </c>
      <c r="AQ5" s="69" t="s">
        <v>607</v>
      </c>
      <c r="AR5" s="122" t="s">
        <v>598</v>
      </c>
      <c r="AS5" s="122" t="s">
        <v>272</v>
      </c>
      <c r="AT5" s="122" t="s">
        <v>589</v>
      </c>
      <c r="AU5" s="69" t="s">
        <v>599</v>
      </c>
      <c r="AV5" s="69" t="s">
        <v>273</v>
      </c>
      <c r="AW5" s="81" t="s">
        <v>592</v>
      </c>
      <c r="AX5" s="81" t="s">
        <v>322</v>
      </c>
      <c r="AY5" s="81" t="s">
        <v>325</v>
      </c>
      <c r="AZ5" s="81" t="s">
        <v>323</v>
      </c>
    </row>
    <row r="6" spans="1:134" ht="102">
      <c r="A6" s="30" t="str">
        <f t="shared" ref="A6:A37" si="0">IF(המשרד="","",המשרד)</f>
        <v>משרד האנרגיה</v>
      </c>
      <c r="B6" s="31" t="str">
        <f t="shared" ref="B6:B37" si="1">IF(סימול="","",סימול)</f>
        <v>energy</v>
      </c>
      <c r="C6" s="23">
        <v>1</v>
      </c>
      <c r="D6" s="23" t="str">
        <f>IF(E6="","",IF(סימול="","לא הוגדר שם משרד",CONCATENATE(סימול,".DB.",COUNTIF($B$5:B5,$B6)+1)))</f>
        <v>energy.DB.1</v>
      </c>
      <c r="E6" s="41" t="s">
        <v>345</v>
      </c>
      <c r="F6" s="52" t="s">
        <v>683</v>
      </c>
      <c r="G6" s="111">
        <v>41204</v>
      </c>
      <c r="H6" s="42" t="s">
        <v>610</v>
      </c>
      <c r="I6" s="43" t="s">
        <v>187</v>
      </c>
      <c r="J6" s="42" t="s">
        <v>346</v>
      </c>
      <c r="K6" s="43" t="s">
        <v>187</v>
      </c>
      <c r="L6" s="42" t="s">
        <v>376</v>
      </c>
      <c r="M6" s="43"/>
      <c r="N6" s="42"/>
      <c r="O6" s="43" t="s">
        <v>222</v>
      </c>
      <c r="P6" s="42" t="s">
        <v>348</v>
      </c>
      <c r="Q6" s="42" t="s">
        <v>347</v>
      </c>
      <c r="R6" s="42" t="s">
        <v>188</v>
      </c>
      <c r="S6" s="43" t="s">
        <v>188</v>
      </c>
      <c r="T6" s="43" t="s">
        <v>253</v>
      </c>
      <c r="U6" s="42"/>
      <c r="V6" s="43" t="s">
        <v>237</v>
      </c>
      <c r="W6" s="42"/>
      <c r="X6" s="53">
        <v>42910</v>
      </c>
      <c r="Y6" s="43" t="s">
        <v>229</v>
      </c>
      <c r="Z6" s="42" t="s">
        <v>360</v>
      </c>
      <c r="AA6" s="43">
        <v>71</v>
      </c>
      <c r="AB6" s="43" t="s">
        <v>261</v>
      </c>
      <c r="AC6" s="42"/>
      <c r="AD6" s="43" t="s">
        <v>279</v>
      </c>
      <c r="AE6" s="42"/>
      <c r="AF6" s="121" t="str">
        <f>IF(E6="","",IF(AD6="הוחלט לא להנגיש",פרמטרים!$AF$7,IF(AD6="בוצע",פרמטרים!$AF$6,IF(OR('רשימת מאגרים'!O6=פרמטרים!$J$3,AND('רשימת מאגרים'!O6=פרמטרים!$J$4,'רשימת מאגרים'!M6&lt;&gt;"")),פרמטרים!$AF$3,IF(OR('רשימת מאגרים'!O6=פרמטרים!$J$4,AND('רשימת מאגרים'!O6=פרמטרים!$J$5,'רשימת מאגרים'!M6&lt;&gt;"")),פרמטרים!$AF$4,פרמטרים!$AF$5)))))</f>
        <v>הונגש</v>
      </c>
      <c r="AG6" s="42"/>
      <c r="AH6" s="121" t="str">
        <f>IF(E6="","",IF(AD6="הוחלט לא להנגיש",פרמטרים!$AF$7,IF(AD6="בוצע",פרמטרים!$AF$6,IF(T6=פרמטרים!$T$6,פרמטרים!$AF$7,IF(AB6=פרמטרים!$N$5,פרמטרים!$AF$3,IF(OR(AB6=פרמטרים!$N$4,T6=פרמטרים!$T$5),פרמטרים!$AF$4,פרמטרים!$AF$5))))))</f>
        <v>הונגש</v>
      </c>
      <c r="AI6" s="42"/>
      <c r="AJ6" s="121" t="str">
        <f>IF($E6="","",IF($S6="כן","כן",""))</f>
        <v/>
      </c>
      <c r="AK6" s="42"/>
      <c r="AL6" s="123"/>
      <c r="AM6" s="123"/>
      <c r="AN6" s="124">
        <f t="shared" ref="AN6:AN37" si="2">IF($E6="","",IFERROR(AL6*$AL$1,0)+AM6)</f>
        <v>0</v>
      </c>
      <c r="AO6" s="42"/>
      <c r="AP6" s="126" t="str">
        <f t="shared" ref="AP6:AP37" si="3">IF(E6="","",IF(Y6="","",Y6))</f>
        <v>רבעונית</v>
      </c>
      <c r="AQ6" s="126"/>
      <c r="AR6" s="53"/>
      <c r="AS6" s="53"/>
      <c r="AT6" s="53"/>
      <c r="AU6" s="127"/>
      <c r="AV6" s="42"/>
      <c r="AW6" s="42"/>
      <c r="AX6" s="83" t="s">
        <v>187</v>
      </c>
      <c r="AY6" s="87" t="str">
        <f t="shared" ref="AY6:AY37" si="4">IFERROR(IF($AR6="","",YEAR($AR6)),"")</f>
        <v/>
      </c>
      <c r="AZ6" s="87" t="str">
        <f t="shared" ref="AZ6:AZ37" si="5">IFERROR(IF($AR6="","",CONCATENATE(IF(MONTH($AR6)&lt;4,"Q1",IF(MONTH($AR6)&lt;7,"Q2",IF($AR6&lt;10,"Q3","Q4"))),"/",YEAR($AR6))),"")</f>
        <v/>
      </c>
    </row>
    <row r="7" spans="1:134" ht="89.25">
      <c r="A7" s="30" t="str">
        <f t="shared" si="0"/>
        <v>משרד האנרגיה</v>
      </c>
      <c r="B7" s="31" t="str">
        <f t="shared" si="1"/>
        <v>energy</v>
      </c>
      <c r="C7" s="23">
        <v>2</v>
      </c>
      <c r="D7" s="23" t="str">
        <f>IF(E7="","",IF(סימול="","לא הוגדר שם משרד",CONCATENATE(סימול,".DB.",COUNTIF($B$5:B6,$B7)+1)))</f>
        <v>energy.DB.2</v>
      </c>
      <c r="E7" s="41" t="s">
        <v>349</v>
      </c>
      <c r="F7" s="52" t="s">
        <v>350</v>
      </c>
      <c r="G7" s="112"/>
      <c r="H7" s="42" t="s">
        <v>351</v>
      </c>
      <c r="I7" s="43" t="s">
        <v>187</v>
      </c>
      <c r="J7" s="42" t="s">
        <v>352</v>
      </c>
      <c r="K7" s="43" t="s">
        <v>188</v>
      </c>
      <c r="L7" s="42"/>
      <c r="M7" s="43"/>
      <c r="N7" s="42"/>
      <c r="O7" s="43" t="s">
        <v>222</v>
      </c>
      <c r="P7" s="42" t="s">
        <v>374</v>
      </c>
      <c r="Q7" s="42" t="s">
        <v>353</v>
      </c>
      <c r="R7" s="42" t="s">
        <v>188</v>
      </c>
      <c r="S7" s="43" t="s">
        <v>187</v>
      </c>
      <c r="T7" s="43" t="s">
        <v>253</v>
      </c>
      <c r="U7" s="42"/>
      <c r="V7" s="43" t="s">
        <v>237</v>
      </c>
      <c r="W7" s="42"/>
      <c r="X7" s="53">
        <v>42855</v>
      </c>
      <c r="Y7" s="43" t="s">
        <v>226</v>
      </c>
      <c r="Z7" s="42" t="s">
        <v>361</v>
      </c>
      <c r="AA7" s="43">
        <v>70</v>
      </c>
      <c r="AB7" s="43" t="s">
        <v>261</v>
      </c>
      <c r="AC7" s="42"/>
      <c r="AD7" s="43" t="s">
        <v>279</v>
      </c>
      <c r="AE7" s="42"/>
      <c r="AF7" s="121" t="str">
        <f>IF(E7="","",IF(AD7="הוחלט לא להנגיש",פרמטרים!$AF$7,IF(AD7="בוצע",פרמטרים!$AF$6,IF(OR('רשימת מאגרים'!O7=פרמטרים!$J$3,AND('רשימת מאגרים'!O7=פרמטרים!$J$4,'רשימת מאגרים'!M7&lt;&gt;"")),פרמטרים!$AF$3,IF(OR('רשימת מאגרים'!O7=פרמטרים!$J$4,AND('רשימת מאגרים'!O7=פרמטרים!$J$5,'רשימת מאגרים'!M7&lt;&gt;"")),פרמטרים!$AF$4,פרמטרים!$AF$5)))))</f>
        <v>הונגש</v>
      </c>
      <c r="AG7" s="42"/>
      <c r="AH7" s="121" t="str">
        <f>IF(E7="","",IF(AD7="הוחלט לא להנגיש",פרמטרים!$AF$7,IF(AD7="בוצע",פרמטרים!$AF$6,IF(T7=פרמטרים!$T$6,פרמטרים!$AF$7,IF(AB7=פרמטרים!$N$5,פרמטרים!$AF$3,IF(OR(AB7=פרמטרים!$N$4,T7=פרמטרים!$T$5),פרמטרים!$AF$4,פרמטרים!$AF$5))))))</f>
        <v>הונגש</v>
      </c>
      <c r="AI7" s="42"/>
      <c r="AJ7" s="121" t="str">
        <f t="shared" ref="AJ7:AJ70" si="6">IF($E7="","",IF($S7="כן","כן",""))</f>
        <v>כן</v>
      </c>
      <c r="AK7" s="42"/>
      <c r="AL7" s="123"/>
      <c r="AM7" s="123"/>
      <c r="AN7" s="124">
        <f t="shared" si="2"/>
        <v>0</v>
      </c>
      <c r="AO7" s="42"/>
      <c r="AP7" s="126" t="str">
        <f t="shared" si="3"/>
        <v>שבועית</v>
      </c>
      <c r="AQ7" s="126"/>
      <c r="AR7" s="53"/>
      <c r="AS7" s="53"/>
      <c r="AT7" s="53"/>
      <c r="AU7" s="127"/>
      <c r="AV7" s="42"/>
      <c r="AW7" s="42"/>
      <c r="AX7" s="83" t="str">
        <f t="shared" ref="AX7:AX38" si="7">IF(E7="","","כן")</f>
        <v>כן</v>
      </c>
      <c r="AY7" s="87" t="str">
        <f t="shared" si="4"/>
        <v/>
      </c>
      <c r="AZ7" s="87" t="str">
        <f t="shared" si="5"/>
        <v/>
      </c>
    </row>
    <row r="8" spans="1:134" ht="63.75">
      <c r="A8" s="30" t="str">
        <f t="shared" si="0"/>
        <v>משרד האנרגיה</v>
      </c>
      <c r="B8" s="31" t="str">
        <f t="shared" si="1"/>
        <v>energy</v>
      </c>
      <c r="C8" s="23">
        <v>3</v>
      </c>
      <c r="D8" s="23" t="str">
        <f>IF(E8="","",IF(סימול="","לא הוגדר שם משרד",CONCATENATE(סימול,".DB.",COUNTIF($B$5:B7,$B8)+1)))</f>
        <v>energy.DB.3</v>
      </c>
      <c r="E8" s="41" t="s">
        <v>354</v>
      </c>
      <c r="F8" s="52" t="s">
        <v>355</v>
      </c>
      <c r="G8" s="112"/>
      <c r="H8" s="42" t="s">
        <v>356</v>
      </c>
      <c r="I8" s="43" t="s">
        <v>187</v>
      </c>
      <c r="J8" s="42" t="s">
        <v>357</v>
      </c>
      <c r="K8" s="43" t="s">
        <v>187</v>
      </c>
      <c r="L8" s="42" t="s">
        <v>377</v>
      </c>
      <c r="M8" s="43"/>
      <c r="N8" s="42"/>
      <c r="O8" s="43" t="s">
        <v>222</v>
      </c>
      <c r="P8" s="42" t="s">
        <v>375</v>
      </c>
      <c r="Q8" s="42" t="s">
        <v>358</v>
      </c>
      <c r="R8" s="42" t="s">
        <v>188</v>
      </c>
      <c r="S8" s="43" t="s">
        <v>188</v>
      </c>
      <c r="T8" s="43" t="s">
        <v>253</v>
      </c>
      <c r="U8" s="42"/>
      <c r="V8" s="43" t="s">
        <v>237</v>
      </c>
      <c r="W8" s="42"/>
      <c r="X8" s="53">
        <v>42752</v>
      </c>
      <c r="Y8" s="43" t="s">
        <v>223</v>
      </c>
      <c r="Z8" s="42" t="s">
        <v>359</v>
      </c>
      <c r="AA8" s="43">
        <v>1175</v>
      </c>
      <c r="AB8" s="43" t="s">
        <v>261</v>
      </c>
      <c r="AC8" s="42"/>
      <c r="AD8" s="43" t="s">
        <v>279</v>
      </c>
      <c r="AE8" s="42"/>
      <c r="AF8" s="121" t="str">
        <f>IF(E8="","",IF(AD8="הוחלט לא להנגיש",פרמטרים!$AF$7,IF(AD8="בוצע",פרמטרים!$AF$6,IF(OR('רשימת מאגרים'!O8=פרמטרים!$J$3,AND('רשימת מאגרים'!O8=פרמטרים!$J$4,'רשימת מאגרים'!M8&lt;&gt;"")),פרמטרים!$AF$3,IF(OR('רשימת מאגרים'!O8=פרמטרים!$J$4,AND('רשימת מאגרים'!O8=פרמטרים!$J$5,'רשימת מאגרים'!M8&lt;&gt;"")),פרמטרים!$AF$4,פרמטרים!$AF$5)))))</f>
        <v>הונגש</v>
      </c>
      <c r="AG8" s="42"/>
      <c r="AH8" s="121" t="str">
        <f>IF(E8="","",IF(AD8="הוחלט לא להנגיש",פרמטרים!$AF$7,IF(AD8="בוצע",פרמטרים!$AF$6,IF(T8=פרמטרים!$T$6,פרמטרים!$AF$7,IF(AB8=פרמטרים!$N$5,פרמטרים!$AF$3,IF(OR(AB8=פרמטרים!$N$4,T8=פרמטרים!$T$5),פרמטרים!$AF$4,פרמטרים!$AF$5))))))</f>
        <v>הונגש</v>
      </c>
      <c r="AI8" s="42"/>
      <c r="AJ8" s="121" t="str">
        <f t="shared" si="6"/>
        <v/>
      </c>
      <c r="AK8" s="42"/>
      <c r="AL8" s="123"/>
      <c r="AM8" s="123"/>
      <c r="AN8" s="124">
        <f t="shared" si="2"/>
        <v>0</v>
      </c>
      <c r="AO8" s="42"/>
      <c r="AP8" s="126" t="str">
        <f t="shared" si="3"/>
        <v>חודשית</v>
      </c>
      <c r="AQ8" s="126"/>
      <c r="AR8" s="53"/>
      <c r="AS8" s="53"/>
      <c r="AT8" s="53"/>
      <c r="AU8" s="127"/>
      <c r="AV8" s="42"/>
      <c r="AW8" s="42"/>
      <c r="AX8" s="83" t="str">
        <f t="shared" si="7"/>
        <v>כן</v>
      </c>
      <c r="AY8" s="87" t="str">
        <f t="shared" si="4"/>
        <v/>
      </c>
      <c r="AZ8" s="87" t="str">
        <f t="shared" si="5"/>
        <v/>
      </c>
    </row>
    <row r="9" spans="1:134" ht="76.5">
      <c r="A9" s="30" t="str">
        <f t="shared" si="0"/>
        <v>משרד האנרגיה</v>
      </c>
      <c r="B9" s="31" t="str">
        <f t="shared" si="1"/>
        <v>energy</v>
      </c>
      <c r="C9" s="23">
        <v>4</v>
      </c>
      <c r="D9" s="23" t="str">
        <f>IF(E9="","",IF(סימול="","לא הוגדר שם משרד",CONCATENATE(סימול,".DB.",COUNTIF($B$5:B8,$B9)+1)))</f>
        <v>energy.DB.4</v>
      </c>
      <c r="E9" s="41" t="s">
        <v>362</v>
      </c>
      <c r="F9" s="52" t="s">
        <v>363</v>
      </c>
      <c r="G9" s="112"/>
      <c r="H9" s="42" t="s">
        <v>351</v>
      </c>
      <c r="I9" s="43" t="s">
        <v>187</v>
      </c>
      <c r="J9" s="42" t="s">
        <v>364</v>
      </c>
      <c r="K9" s="43" t="s">
        <v>187</v>
      </c>
      <c r="L9" s="42" t="s">
        <v>379</v>
      </c>
      <c r="M9" s="43"/>
      <c r="N9" s="42"/>
      <c r="O9" s="43" t="s">
        <v>222</v>
      </c>
      <c r="P9" s="42" t="s">
        <v>366</v>
      </c>
      <c r="Q9" s="42" t="s">
        <v>365</v>
      </c>
      <c r="R9" s="42" t="s">
        <v>188</v>
      </c>
      <c r="S9" s="43" t="s">
        <v>188</v>
      </c>
      <c r="T9" s="43" t="s">
        <v>253</v>
      </c>
      <c r="U9" s="42"/>
      <c r="V9" s="43" t="s">
        <v>237</v>
      </c>
      <c r="W9" s="42"/>
      <c r="X9" s="53">
        <v>42656</v>
      </c>
      <c r="Y9" s="43" t="s">
        <v>227</v>
      </c>
      <c r="Z9" s="42" t="s">
        <v>372</v>
      </c>
      <c r="AA9" s="43">
        <v>1929</v>
      </c>
      <c r="AB9" s="43" t="s">
        <v>261</v>
      </c>
      <c r="AC9" s="42"/>
      <c r="AD9" s="43" t="s">
        <v>279</v>
      </c>
      <c r="AE9" s="42"/>
      <c r="AF9" s="121" t="str">
        <f>IF(E9="","",IF(AD9="הוחלט לא להנגיש",פרמטרים!$AF$7,IF(AD9="בוצע",פרמטרים!$AF$6,IF(OR('רשימת מאגרים'!O9=פרמטרים!$J$3,AND('רשימת מאגרים'!O9=פרמטרים!$J$4,'רשימת מאגרים'!M9&lt;&gt;"")),פרמטרים!$AF$3,IF(OR('רשימת מאגרים'!O9=פרמטרים!$J$4,AND('רשימת מאגרים'!O9=פרמטרים!$J$5,'רשימת מאגרים'!M9&lt;&gt;"")),פרמטרים!$AF$4,פרמטרים!$AF$5)))))</f>
        <v>הונגש</v>
      </c>
      <c r="AG9" s="42"/>
      <c r="AH9" s="121" t="str">
        <f>IF(E9="","",IF(AD9="הוחלט לא להנגיש",פרמטרים!$AF$7,IF(AD9="בוצע",פרמטרים!$AF$6,IF(T9=פרמטרים!$T$6,פרמטרים!$AF$7,IF(AB9=פרמטרים!$N$5,פרמטרים!$AF$3,IF(OR(AB9=פרמטרים!$N$4,T9=פרמטרים!$T$5),פרמטרים!$AF$4,פרמטרים!$AF$5))))))</f>
        <v>הונגש</v>
      </c>
      <c r="AI9" s="42"/>
      <c r="AJ9" s="121" t="str">
        <f t="shared" si="6"/>
        <v/>
      </c>
      <c r="AK9" s="42"/>
      <c r="AL9" s="123"/>
      <c r="AM9" s="123"/>
      <c r="AN9" s="124">
        <f t="shared" si="2"/>
        <v>0</v>
      </c>
      <c r="AO9" s="42"/>
      <c r="AP9" s="126" t="str">
        <f t="shared" si="3"/>
        <v>שנתית</v>
      </c>
      <c r="AQ9" s="126"/>
      <c r="AR9" s="53"/>
      <c r="AS9" s="53"/>
      <c r="AT9" s="53"/>
      <c r="AU9" s="127"/>
      <c r="AV9" s="42"/>
      <c r="AW9" s="42"/>
      <c r="AX9" s="83" t="str">
        <f t="shared" si="7"/>
        <v>כן</v>
      </c>
      <c r="AY9" s="87" t="str">
        <f t="shared" si="4"/>
        <v/>
      </c>
      <c r="AZ9" s="87" t="str">
        <f t="shared" si="5"/>
        <v/>
      </c>
    </row>
    <row r="10" spans="1:134" ht="89.25">
      <c r="A10" s="30" t="str">
        <f t="shared" si="0"/>
        <v>משרד האנרגיה</v>
      </c>
      <c r="B10" s="31" t="str">
        <f t="shared" si="1"/>
        <v>energy</v>
      </c>
      <c r="C10" s="23">
        <v>5</v>
      </c>
      <c r="D10" s="23" t="str">
        <f>IF(E10="","",IF(סימול="","לא הוגדר שם משרד",CONCATENATE(סימול,".DB.",COUNTIF($B$5:B9,$B10)+1)))</f>
        <v>energy.DB.5</v>
      </c>
      <c r="E10" s="41" t="s">
        <v>367</v>
      </c>
      <c r="F10" s="52" t="s">
        <v>368</v>
      </c>
      <c r="G10" s="112"/>
      <c r="H10" s="42" t="s">
        <v>356</v>
      </c>
      <c r="I10" s="43" t="s">
        <v>187</v>
      </c>
      <c r="J10" s="42" t="s">
        <v>369</v>
      </c>
      <c r="K10" s="43" t="s">
        <v>187</v>
      </c>
      <c r="L10" s="42" t="s">
        <v>378</v>
      </c>
      <c r="M10" s="43"/>
      <c r="N10" s="42"/>
      <c r="O10" s="43" t="s">
        <v>222</v>
      </c>
      <c r="P10" s="42" t="s">
        <v>370</v>
      </c>
      <c r="Q10" s="42" t="s">
        <v>371</v>
      </c>
      <c r="R10" s="42" t="s">
        <v>188</v>
      </c>
      <c r="S10" s="43" t="s">
        <v>188</v>
      </c>
      <c r="T10" s="43" t="s">
        <v>253</v>
      </c>
      <c r="U10" s="42"/>
      <c r="V10" s="43" t="s">
        <v>237</v>
      </c>
      <c r="W10" s="42"/>
      <c r="X10" s="53">
        <v>42767</v>
      </c>
      <c r="Y10" s="43" t="s">
        <v>223</v>
      </c>
      <c r="Z10" s="42" t="s">
        <v>373</v>
      </c>
      <c r="AA10" s="43">
        <v>39</v>
      </c>
      <c r="AB10" s="43" t="s">
        <v>261</v>
      </c>
      <c r="AC10" s="42"/>
      <c r="AD10" s="43" t="s">
        <v>279</v>
      </c>
      <c r="AE10" s="42"/>
      <c r="AF10" s="121" t="str">
        <f>IF(E10="","",IF(AD10="הוחלט לא להנגיש",פרמטרים!$AF$7,IF(AD10="בוצע",פרמטרים!$AF$6,IF(OR('רשימת מאגרים'!O10=פרמטרים!$J$3,AND('רשימת מאגרים'!O10=פרמטרים!$J$4,'רשימת מאגרים'!M10&lt;&gt;"")),פרמטרים!$AF$3,IF(OR('רשימת מאגרים'!O10=פרמטרים!$J$4,AND('רשימת מאגרים'!O10=פרמטרים!$J$5,'רשימת מאגרים'!M10&lt;&gt;"")),פרמטרים!$AF$4,פרמטרים!$AF$5)))))</f>
        <v>הונגש</v>
      </c>
      <c r="AG10" s="42"/>
      <c r="AH10" s="121" t="str">
        <f>IF(E10="","",IF(AD10="הוחלט לא להנגיש",פרמטרים!$AF$7,IF(AD10="בוצע",פרמטרים!$AF$6,IF(T10=פרמטרים!$T$6,פרמטרים!$AF$7,IF(AB10=פרמטרים!$N$5,פרמטרים!$AF$3,IF(OR(AB10=פרמטרים!$N$4,T10=פרמטרים!$T$5),פרמטרים!$AF$4,פרמטרים!$AF$5))))))</f>
        <v>הונגש</v>
      </c>
      <c r="AI10" s="42"/>
      <c r="AJ10" s="121" t="str">
        <f t="shared" si="6"/>
        <v/>
      </c>
      <c r="AK10" s="42"/>
      <c r="AL10" s="123"/>
      <c r="AM10" s="123"/>
      <c r="AN10" s="124">
        <f t="shared" si="2"/>
        <v>0</v>
      </c>
      <c r="AO10" s="42"/>
      <c r="AP10" s="126" t="str">
        <f t="shared" si="3"/>
        <v>חודשית</v>
      </c>
      <c r="AQ10" s="126"/>
      <c r="AR10" s="53"/>
      <c r="AS10" s="53"/>
      <c r="AT10" s="53"/>
      <c r="AU10" s="127"/>
      <c r="AV10" s="42"/>
      <c r="AW10" s="42"/>
      <c r="AX10" s="83" t="str">
        <f t="shared" si="7"/>
        <v>כן</v>
      </c>
      <c r="AY10" s="87" t="str">
        <f t="shared" si="4"/>
        <v/>
      </c>
      <c r="AZ10" s="87" t="str">
        <f t="shared" si="5"/>
        <v/>
      </c>
    </row>
    <row r="11" spans="1:134" s="115" customFormat="1" ht="51">
      <c r="A11" s="113" t="str">
        <f t="shared" si="0"/>
        <v>משרד האנרגיה</v>
      </c>
      <c r="B11" s="114" t="str">
        <f t="shared" si="1"/>
        <v>energy</v>
      </c>
      <c r="C11" s="23">
        <v>6</v>
      </c>
      <c r="D11" s="23" t="str">
        <f>IF(E11="","",IF(סימול="","לא הוגדר שם משרד",CONCATENATE(סימול,".DB.",COUNTIF($B$5:B10,$B11)+1)))</f>
        <v>energy.DB.6</v>
      </c>
      <c r="E11" s="41" t="s">
        <v>613</v>
      </c>
      <c r="F11" s="52" t="s">
        <v>614</v>
      </c>
      <c r="G11" s="43"/>
      <c r="H11" s="42" t="s">
        <v>611</v>
      </c>
      <c r="I11" s="43" t="s">
        <v>187</v>
      </c>
      <c r="J11" s="42" t="s">
        <v>615</v>
      </c>
      <c r="K11" s="43" t="s">
        <v>188</v>
      </c>
      <c r="L11" s="42"/>
      <c r="M11" s="43"/>
      <c r="N11" s="42"/>
      <c r="O11" s="43" t="s">
        <v>221</v>
      </c>
      <c r="P11" s="42" t="s">
        <v>616</v>
      </c>
      <c r="Q11" s="42" t="s">
        <v>617</v>
      </c>
      <c r="R11" s="42" t="s">
        <v>188</v>
      </c>
      <c r="S11" s="43" t="s">
        <v>188</v>
      </c>
      <c r="T11" s="43"/>
      <c r="U11" s="42"/>
      <c r="V11" s="43" t="s">
        <v>618</v>
      </c>
      <c r="W11" s="42"/>
      <c r="X11" s="53"/>
      <c r="Y11" s="43" t="s">
        <v>227</v>
      </c>
      <c r="Z11" s="42" t="s">
        <v>619</v>
      </c>
      <c r="AA11" s="43"/>
      <c r="AB11" s="43"/>
      <c r="AC11" s="42"/>
      <c r="AD11" s="43" t="str">
        <f>IF(E11="","",IF(T11=פרמטרים!$T$6,פרמטרים!$V$8,פרמטרים!$V$3))</f>
        <v>טרם החל</v>
      </c>
      <c r="AE11" s="42"/>
      <c r="AF11" s="121" t="str">
        <f>IF(E11="","",IF(AD11="הוחלט לא להנגיש",פרמטרים!$AF$7,IF(AD11="בוצע",פרמטרים!$AF$6,IF(OR('רשימת מאגרים'!O11=פרמטרים!$J$3,AND('רשימת מאגרים'!O11=פרמטרים!$J$4,'רשימת מאגרים'!M11&lt;&gt;"")),פרמטרים!$AF$3,IF(OR('רשימת מאגרים'!O11=פרמטרים!$J$4,AND('רשימת מאגרים'!O11=פרמטרים!$J$5,'רשימת מאגרים'!M11&lt;&gt;"")),פרמטרים!$AF$4,פרמטרים!$AF$5)))))</f>
        <v>נמוך</v>
      </c>
      <c r="AG11" s="42"/>
      <c r="AH11" s="121" t="str">
        <f>IF(E11="","",IF(AD11="הוחלט לא להנגיש",פרמטרים!$AF$7,IF(AD11="בוצע",פרמטרים!$AF$6,IF(T11=פרמטרים!$T$6,פרמטרים!$AF$7,IF(AB11=פרמטרים!$N$5,פרמטרים!$AF$3,IF(OR(AB11=פרמטרים!$N$4,T11=פרמטרים!$T$5),פרמטרים!$AF$4,פרמטרים!$AF$5))))))</f>
        <v>נמוך</v>
      </c>
      <c r="AI11" s="42"/>
      <c r="AJ11" s="121" t="str">
        <f t="shared" si="6"/>
        <v/>
      </c>
      <c r="AK11" s="42"/>
      <c r="AL11" s="123"/>
      <c r="AM11" s="123"/>
      <c r="AN11" s="124">
        <f t="shared" si="2"/>
        <v>0</v>
      </c>
      <c r="AO11" s="42"/>
      <c r="AP11" s="126" t="str">
        <f t="shared" si="3"/>
        <v>שנתית</v>
      </c>
      <c r="AQ11" s="126"/>
      <c r="AR11" s="53"/>
      <c r="AS11" s="53"/>
      <c r="AT11" s="53"/>
      <c r="AU11" s="127"/>
      <c r="AV11" s="42"/>
      <c r="AW11" s="42"/>
      <c r="AX11" s="116" t="str">
        <f t="shared" si="7"/>
        <v>כן</v>
      </c>
      <c r="AY11" s="117" t="str">
        <f t="shared" si="4"/>
        <v/>
      </c>
      <c r="AZ11" s="117" t="str">
        <f t="shared" si="5"/>
        <v/>
      </c>
      <c r="BA11" s="118"/>
      <c r="BB11" s="118"/>
      <c r="BC11" s="118"/>
      <c r="BD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row>
    <row r="12" spans="1:134" s="115" customFormat="1" ht="51">
      <c r="A12" s="113" t="str">
        <f t="shared" si="0"/>
        <v>משרד האנרגיה</v>
      </c>
      <c r="B12" s="114" t="str">
        <f t="shared" si="1"/>
        <v>energy</v>
      </c>
      <c r="C12" s="23">
        <v>7</v>
      </c>
      <c r="D12" s="23" t="str">
        <f>IF(E12="","",IF(סימול="","לא הוגדר שם משרד",CONCATENATE(סימול,".DB.",COUNTIF($B$5:B11,$B12)+1)))</f>
        <v>energy.DB.7</v>
      </c>
      <c r="E12" s="41" t="s">
        <v>620</v>
      </c>
      <c r="F12" s="52" t="s">
        <v>621</v>
      </c>
      <c r="G12" s="43"/>
      <c r="H12" s="42" t="s">
        <v>611</v>
      </c>
      <c r="I12" s="43" t="s">
        <v>187</v>
      </c>
      <c r="J12" s="42" t="s">
        <v>615</v>
      </c>
      <c r="K12" s="43" t="s">
        <v>188</v>
      </c>
      <c r="L12" s="42"/>
      <c r="M12" s="43"/>
      <c r="N12" s="42"/>
      <c r="O12" s="43" t="s">
        <v>221</v>
      </c>
      <c r="P12" s="42" t="s">
        <v>622</v>
      </c>
      <c r="Q12" s="42" t="s">
        <v>623</v>
      </c>
      <c r="R12" s="42"/>
      <c r="S12" s="43"/>
      <c r="T12" s="43"/>
      <c r="U12" s="42"/>
      <c r="V12" s="43" t="s">
        <v>618</v>
      </c>
      <c r="W12" s="42"/>
      <c r="X12" s="53"/>
      <c r="Y12" s="43"/>
      <c r="Z12" s="42" t="s">
        <v>624</v>
      </c>
      <c r="AA12" s="43"/>
      <c r="AB12" s="43"/>
      <c r="AC12" s="42"/>
      <c r="AD12" s="43" t="str">
        <f>IF(E12="","",IF(T12=פרמטרים!$T$6,פרמטרים!$V$8,פרמטרים!$V$3))</f>
        <v>טרם החל</v>
      </c>
      <c r="AE12" s="42" t="s">
        <v>381</v>
      </c>
      <c r="AF12" s="121" t="str">
        <f>IF(E12="","",IF(AD12="הוחלט לא להנגיש",פרמטרים!$AF$7,IF(AD12="בוצע",פרמטרים!$AF$6,IF(OR('רשימת מאגרים'!O12=פרמטרים!$J$3,AND('רשימת מאגרים'!O12=פרמטרים!$J$4,'רשימת מאגרים'!M12&lt;&gt;"")),פרמטרים!$AF$3,IF(OR('רשימת מאגרים'!O12=פרמטרים!$J$4,AND('רשימת מאגרים'!O12=פרמטרים!$J$5,'רשימת מאגרים'!M12&lt;&gt;"")),פרמטרים!$AF$4,פרמטרים!$AF$5)))))</f>
        <v>נמוך</v>
      </c>
      <c r="AG12" s="42"/>
      <c r="AH12" s="121" t="str">
        <f>IF(E12="","",IF(AD12="הוחלט לא להנגיש",פרמטרים!$AF$7,IF(AD12="בוצע",פרמטרים!$AF$6,IF(T12=פרמטרים!$T$6,פרמטרים!$AF$7,IF(AB12=פרמטרים!$N$5,פרמטרים!$AF$3,IF(OR(AB12=פרמטרים!$N$4,T12=פרמטרים!$T$5),פרמטרים!$AF$4,פרמטרים!$AF$5))))))</f>
        <v>נמוך</v>
      </c>
      <c r="AI12" s="42"/>
      <c r="AJ12" s="121" t="str">
        <f t="shared" si="6"/>
        <v/>
      </c>
      <c r="AK12" s="42"/>
      <c r="AL12" s="123"/>
      <c r="AM12" s="123"/>
      <c r="AN12" s="124">
        <f t="shared" si="2"/>
        <v>0</v>
      </c>
      <c r="AO12" s="42"/>
      <c r="AP12" s="126" t="str">
        <f t="shared" si="3"/>
        <v/>
      </c>
      <c r="AQ12" s="126"/>
      <c r="AR12" s="53"/>
      <c r="AS12" s="53"/>
      <c r="AT12" s="53"/>
      <c r="AU12" s="127"/>
      <c r="AV12" s="42"/>
      <c r="AW12" s="42"/>
      <c r="AX12" s="116" t="str">
        <f t="shared" si="7"/>
        <v>כן</v>
      </c>
      <c r="AY12" s="117" t="str">
        <f t="shared" si="4"/>
        <v/>
      </c>
      <c r="AZ12" s="117" t="str">
        <f t="shared" si="5"/>
        <v/>
      </c>
      <c r="BA12" s="118"/>
      <c r="BB12" s="118"/>
      <c r="BC12" s="118"/>
      <c r="BD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row>
    <row r="13" spans="1:134" s="115" customFormat="1" ht="51">
      <c r="A13" s="113" t="str">
        <f t="shared" si="0"/>
        <v>משרד האנרגיה</v>
      </c>
      <c r="B13" s="114" t="str">
        <f t="shared" si="1"/>
        <v>energy</v>
      </c>
      <c r="C13" s="23">
        <v>8</v>
      </c>
      <c r="D13" s="23" t="str">
        <f>IF(E13="","",IF(סימול="","לא הוגדר שם משרד",CONCATENATE(סימול,".DB.",COUNTIF($B$5:B12,$B13)+1)))</f>
        <v>energy.DB.8</v>
      </c>
      <c r="E13" s="119" t="s">
        <v>625</v>
      </c>
      <c r="F13" s="52" t="s">
        <v>626</v>
      </c>
      <c r="G13" s="43"/>
      <c r="H13" s="42" t="s">
        <v>611</v>
      </c>
      <c r="I13" s="43" t="s">
        <v>187</v>
      </c>
      <c r="J13" s="42" t="s">
        <v>615</v>
      </c>
      <c r="K13" s="43" t="s">
        <v>188</v>
      </c>
      <c r="L13" s="42"/>
      <c r="M13" s="43"/>
      <c r="N13" s="42"/>
      <c r="O13" s="43" t="s">
        <v>221</v>
      </c>
      <c r="P13" s="42" t="s">
        <v>622</v>
      </c>
      <c r="Q13" s="42" t="s">
        <v>623</v>
      </c>
      <c r="R13" s="42"/>
      <c r="S13" s="43"/>
      <c r="T13" s="43"/>
      <c r="U13" s="42"/>
      <c r="V13" s="43" t="s">
        <v>618</v>
      </c>
      <c r="W13" s="42"/>
      <c r="X13" s="53"/>
      <c r="Y13" s="43"/>
      <c r="Z13" s="42" t="s">
        <v>627</v>
      </c>
      <c r="AA13" s="43"/>
      <c r="AB13" s="43"/>
      <c r="AC13" s="42"/>
      <c r="AD13" s="43" t="str">
        <f>IF(E13="","",IF(T13=פרמטרים!$T$6,פרמטרים!$V$8,פרמטרים!$V$3))</f>
        <v>טרם החל</v>
      </c>
      <c r="AE13" s="42" t="s">
        <v>381</v>
      </c>
      <c r="AF13" s="121" t="str">
        <f>IF(E13="","",IF(AD13="הוחלט לא להנגיש",פרמטרים!$AF$7,IF(AD13="בוצע",פרמטרים!$AF$6,IF(OR('רשימת מאגרים'!O13=פרמטרים!$J$3,AND('רשימת מאגרים'!O13=פרמטרים!$J$4,'רשימת מאגרים'!M13&lt;&gt;"")),פרמטרים!$AF$3,IF(OR('רשימת מאגרים'!O13=פרמטרים!$J$4,AND('רשימת מאגרים'!O13=פרמטרים!$J$5,'רשימת מאגרים'!M13&lt;&gt;"")),פרמטרים!$AF$4,פרמטרים!$AF$5)))))</f>
        <v>נמוך</v>
      </c>
      <c r="AG13" s="42"/>
      <c r="AH13" s="121" t="str">
        <f>IF(E13="","",IF(AD13="הוחלט לא להנגיש",פרמטרים!$AF$7,IF(AD13="בוצע",פרמטרים!$AF$6,IF(T13=פרמטרים!$T$6,פרמטרים!$AF$7,IF(AB13=פרמטרים!$N$5,פרמטרים!$AF$3,IF(OR(AB13=פרמטרים!$N$4,T13=פרמטרים!$T$5),פרמטרים!$AF$4,פרמטרים!$AF$5))))))</f>
        <v>נמוך</v>
      </c>
      <c r="AI13" s="42"/>
      <c r="AJ13" s="121" t="str">
        <f t="shared" si="6"/>
        <v/>
      </c>
      <c r="AK13" s="42"/>
      <c r="AL13" s="123"/>
      <c r="AM13" s="123"/>
      <c r="AN13" s="124">
        <f t="shared" si="2"/>
        <v>0</v>
      </c>
      <c r="AO13" s="42"/>
      <c r="AP13" s="126" t="str">
        <f t="shared" si="3"/>
        <v/>
      </c>
      <c r="AQ13" s="126"/>
      <c r="AR13" s="53"/>
      <c r="AS13" s="53"/>
      <c r="AT13" s="53"/>
      <c r="AU13" s="127"/>
      <c r="AV13" s="42"/>
      <c r="AW13" s="42"/>
      <c r="AX13" s="116" t="str">
        <f t="shared" si="7"/>
        <v>כן</v>
      </c>
      <c r="AY13" s="117" t="str">
        <f t="shared" si="4"/>
        <v/>
      </c>
      <c r="AZ13" s="117" t="str">
        <f t="shared" si="5"/>
        <v/>
      </c>
      <c r="BA13" s="118"/>
      <c r="BB13" s="118"/>
      <c r="BC13" s="118"/>
      <c r="BD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row>
    <row r="14" spans="1:134" s="115" customFormat="1" ht="51">
      <c r="A14" s="113" t="str">
        <f t="shared" si="0"/>
        <v>משרד האנרגיה</v>
      </c>
      <c r="B14" s="114" t="str">
        <f t="shared" si="1"/>
        <v>energy</v>
      </c>
      <c r="C14" s="23">
        <v>9</v>
      </c>
      <c r="D14" s="23" t="str">
        <f>IF(E14="","",IF(סימול="","לא הוגדר שם משרד",CONCATENATE(סימול,".DB.",COUNTIF($B$5:B13,$B14)+1)))</f>
        <v>energy.DB.9</v>
      </c>
      <c r="E14" s="41" t="s">
        <v>628</v>
      </c>
      <c r="F14" s="52" t="s">
        <v>629</v>
      </c>
      <c r="G14" s="43"/>
      <c r="H14" s="42" t="s">
        <v>611</v>
      </c>
      <c r="I14" s="43" t="s">
        <v>187</v>
      </c>
      <c r="J14" s="42" t="s">
        <v>615</v>
      </c>
      <c r="K14" s="43" t="s">
        <v>188</v>
      </c>
      <c r="L14" s="42"/>
      <c r="M14" s="43"/>
      <c r="N14" s="42"/>
      <c r="O14" s="43" t="s">
        <v>221</v>
      </c>
      <c r="P14" s="42" t="s">
        <v>616</v>
      </c>
      <c r="Q14" s="42" t="s">
        <v>630</v>
      </c>
      <c r="R14" s="42"/>
      <c r="S14" s="43"/>
      <c r="T14" s="43"/>
      <c r="U14" s="42"/>
      <c r="V14" s="43" t="s">
        <v>618</v>
      </c>
      <c r="W14" s="42"/>
      <c r="X14" s="53"/>
      <c r="Y14" s="43"/>
      <c r="Z14" s="42" t="s">
        <v>631</v>
      </c>
      <c r="AA14" s="43"/>
      <c r="AB14" s="43"/>
      <c r="AC14" s="42"/>
      <c r="AD14" s="43" t="str">
        <f>IF(E14="","",IF(T14=פרמטרים!$T$6,פרמטרים!$V$8,פרמטרים!$V$3))</f>
        <v>טרם החל</v>
      </c>
      <c r="AE14" s="42"/>
      <c r="AF14" s="121" t="str">
        <f>IF(E14="","",IF(AD14="הוחלט לא להנגיש",פרמטרים!$AF$7,IF(AD14="בוצע",פרמטרים!$AF$6,IF(OR('רשימת מאגרים'!O14=פרמטרים!$J$3,AND('רשימת מאגרים'!O14=פרמטרים!$J$4,'רשימת מאגרים'!M14&lt;&gt;"")),פרמטרים!$AF$3,IF(OR('רשימת מאגרים'!O14=פרמטרים!$J$4,AND('רשימת מאגרים'!O14=פרמטרים!$J$5,'רשימת מאגרים'!M14&lt;&gt;"")),פרמטרים!$AF$4,פרמטרים!$AF$5)))))</f>
        <v>נמוך</v>
      </c>
      <c r="AG14" s="42"/>
      <c r="AH14" s="121" t="str">
        <f>IF(E14="","",IF(AD14="הוחלט לא להנגיש",פרמטרים!$AF$7,IF(AD14="בוצע",פרמטרים!$AF$6,IF(T14=פרמטרים!$T$6,פרמטרים!$AF$7,IF(AB14=פרמטרים!$N$5,פרמטרים!$AF$3,IF(OR(AB14=פרמטרים!$N$4,T14=פרמטרים!$T$5),פרמטרים!$AF$4,פרמטרים!$AF$5))))))</f>
        <v>נמוך</v>
      </c>
      <c r="AI14" s="42"/>
      <c r="AJ14" s="121" t="str">
        <f t="shared" si="6"/>
        <v/>
      </c>
      <c r="AK14" s="42"/>
      <c r="AL14" s="123"/>
      <c r="AM14" s="123"/>
      <c r="AN14" s="124">
        <f t="shared" si="2"/>
        <v>0</v>
      </c>
      <c r="AO14" s="42"/>
      <c r="AP14" s="126" t="str">
        <f t="shared" si="3"/>
        <v/>
      </c>
      <c r="AQ14" s="126"/>
      <c r="AR14" s="53"/>
      <c r="AS14" s="53"/>
      <c r="AT14" s="53"/>
      <c r="AU14" s="127"/>
      <c r="AV14" s="42"/>
      <c r="AW14" s="42"/>
      <c r="AX14" s="116" t="str">
        <f t="shared" si="7"/>
        <v>כן</v>
      </c>
      <c r="AY14" s="117" t="str">
        <f t="shared" si="4"/>
        <v/>
      </c>
      <c r="AZ14" s="117" t="str">
        <f t="shared" si="5"/>
        <v/>
      </c>
      <c r="BA14" s="118"/>
      <c r="BB14" s="118"/>
      <c r="BC14" s="118"/>
      <c r="BD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row>
    <row r="15" spans="1:134" ht="38.25">
      <c r="A15" s="30" t="str">
        <f t="shared" si="0"/>
        <v>משרד האנרגיה</v>
      </c>
      <c r="B15" s="31" t="str">
        <f t="shared" si="1"/>
        <v>energy</v>
      </c>
      <c r="C15" s="23">
        <v>10</v>
      </c>
      <c r="D15" s="23" t="str">
        <f>IF(E15="","",IF(סימול="","לא הוגדר שם משרד",CONCATENATE(סימול,".DB.",COUNTIF($B$5:B14,$B15)+1)))</f>
        <v>energy.DB.10</v>
      </c>
      <c r="E15" s="41" t="s">
        <v>632</v>
      </c>
      <c r="F15" s="52" t="s">
        <v>633</v>
      </c>
      <c r="G15" s="43">
        <v>2016</v>
      </c>
      <c r="H15" s="42" t="s">
        <v>611</v>
      </c>
      <c r="I15" s="43" t="s">
        <v>188</v>
      </c>
      <c r="J15" s="42"/>
      <c r="K15" s="43" t="s">
        <v>188</v>
      </c>
      <c r="L15" s="42"/>
      <c r="M15" s="43"/>
      <c r="N15" s="42"/>
      <c r="O15" s="43" t="s">
        <v>222</v>
      </c>
      <c r="P15" s="42" t="s">
        <v>634</v>
      </c>
      <c r="Q15" s="42" t="s">
        <v>623</v>
      </c>
      <c r="R15" s="42" t="s">
        <v>188</v>
      </c>
      <c r="S15" s="43" t="s">
        <v>188</v>
      </c>
      <c r="T15" s="43"/>
      <c r="U15" s="42" t="s">
        <v>635</v>
      </c>
      <c r="V15" s="43" t="s">
        <v>618</v>
      </c>
      <c r="W15" s="42"/>
      <c r="X15" s="53"/>
      <c r="Y15" s="43"/>
      <c r="Z15" s="42"/>
      <c r="AA15" s="43"/>
      <c r="AB15" s="43"/>
      <c r="AC15" s="42"/>
      <c r="AD15" s="43" t="str">
        <f>IF(E15="","",IF(T15=פרמטרים!$T$6,פרמטרים!$V$8,פרמטרים!$V$3))</f>
        <v>טרם החל</v>
      </c>
      <c r="AE15" s="42"/>
      <c r="AF15" s="121" t="str">
        <f>IF(E15="","",IF(AD15="הוחלט לא להנגיש",פרמטרים!$AF$7,IF(AD15="בוצע",פרמטרים!$AF$6,IF(OR('רשימת מאגרים'!O15=פרמטרים!$J$3,AND('רשימת מאגרים'!O15=פרמטרים!$J$4,'רשימת מאגרים'!M15&lt;&gt;"")),פרמטרים!$AF$3,IF(OR('רשימת מאגרים'!O15=פרמטרים!$J$4,AND('רשימת מאגרים'!O15=פרמטרים!$J$5,'רשימת מאגרים'!M15&lt;&gt;"")),פרמטרים!$AF$4,פרמטרים!$AF$5)))))</f>
        <v>בינוני</v>
      </c>
      <c r="AG15" s="42"/>
      <c r="AH15" s="121" t="str">
        <f>IF(E15="","",IF(AD15="הוחלט לא להנגיש",פרמטרים!$AF$7,IF(AD15="בוצע",פרמטרים!$AF$6,IF(T15=פרמטרים!$T$6,פרמטרים!$AF$7,IF(AB15=פרמטרים!$N$5,פרמטרים!$AF$3,IF(OR(AB15=פרמטרים!$N$4,T15=פרמטרים!$T$5),פרמטרים!$AF$4,פרמטרים!$AF$5))))))</f>
        <v>נמוך</v>
      </c>
      <c r="AI15" s="42"/>
      <c r="AJ15" s="121" t="str">
        <f t="shared" si="6"/>
        <v/>
      </c>
      <c r="AK15" s="42"/>
      <c r="AL15" s="123"/>
      <c r="AM15" s="123"/>
      <c r="AN15" s="124">
        <f t="shared" si="2"/>
        <v>0</v>
      </c>
      <c r="AO15" s="42"/>
      <c r="AP15" s="126" t="str">
        <f t="shared" si="3"/>
        <v/>
      </c>
      <c r="AQ15" s="126"/>
      <c r="AR15" s="53"/>
      <c r="AS15" s="53"/>
      <c r="AT15" s="53"/>
      <c r="AU15" s="127"/>
      <c r="AV15" s="42"/>
      <c r="AW15" s="42"/>
      <c r="AX15" s="83" t="str">
        <f t="shared" si="7"/>
        <v>כן</v>
      </c>
      <c r="AY15" s="87" t="str">
        <f t="shared" si="4"/>
        <v/>
      </c>
      <c r="AZ15" s="87" t="str">
        <f t="shared" si="5"/>
        <v/>
      </c>
    </row>
    <row r="16" spans="1:134" ht="63.75">
      <c r="A16" s="30" t="str">
        <f t="shared" si="0"/>
        <v>משרד האנרגיה</v>
      </c>
      <c r="B16" s="31" t="str">
        <f t="shared" si="1"/>
        <v>energy</v>
      </c>
      <c r="C16" s="23">
        <v>11</v>
      </c>
      <c r="D16" s="23" t="str">
        <f>IF(E16="","",IF(סימול="","לא הוגדר שם משרד",CONCATENATE(סימול,".DB.",COUNTIF($B$5:B15,$B16)+1)))</f>
        <v>energy.DB.11</v>
      </c>
      <c r="E16" s="41" t="s">
        <v>636</v>
      </c>
      <c r="F16" s="52" t="s">
        <v>637</v>
      </c>
      <c r="G16" s="43">
        <v>2009</v>
      </c>
      <c r="H16" s="42" t="s">
        <v>351</v>
      </c>
      <c r="I16" s="43" t="s">
        <v>187</v>
      </c>
      <c r="J16" s="42" t="s">
        <v>638</v>
      </c>
      <c r="K16" s="43" t="s">
        <v>188</v>
      </c>
      <c r="L16" s="42"/>
      <c r="M16" s="43"/>
      <c r="N16" s="42"/>
      <c r="O16" s="43" t="s">
        <v>222</v>
      </c>
      <c r="P16" s="42" t="s">
        <v>639</v>
      </c>
      <c r="Q16" s="42" t="s">
        <v>640</v>
      </c>
      <c r="R16" s="42" t="s">
        <v>188</v>
      </c>
      <c r="S16" s="43" t="s">
        <v>188</v>
      </c>
      <c r="T16" s="43" t="s">
        <v>253</v>
      </c>
      <c r="U16" s="42"/>
      <c r="V16" s="43" t="s">
        <v>237</v>
      </c>
      <c r="W16" s="42"/>
      <c r="X16" s="53"/>
      <c r="Y16" s="43" t="s">
        <v>227</v>
      </c>
      <c r="Z16" s="42" t="s">
        <v>641</v>
      </c>
      <c r="AA16" s="43">
        <v>3637</v>
      </c>
      <c r="AB16" s="43" t="s">
        <v>261</v>
      </c>
      <c r="AC16" s="42"/>
      <c r="AD16" s="43" t="str">
        <f>IF(E16="","",IF(T16=פרמטרים!$T$6,פרמטרים!$V$8,פרמטרים!$V$3))</f>
        <v>טרם החל</v>
      </c>
      <c r="AE16" s="42"/>
      <c r="AF16" s="121" t="str">
        <f>IF(E16="","",IF(AD16="הוחלט לא להנגיש",פרמטרים!$AF$7,IF(AD16="בוצע",פרמטרים!$AF$6,IF(OR('רשימת מאגרים'!O16=פרמטרים!$J$3,AND('רשימת מאגרים'!O16=פרמטרים!$J$4,'רשימת מאגרים'!M16&lt;&gt;"")),פרמטרים!$AF$3,IF(OR('רשימת מאגרים'!O16=פרמטרים!$J$4,AND('רשימת מאגרים'!O16=פרמטרים!$J$5,'רשימת מאגרים'!M16&lt;&gt;"")),פרמטרים!$AF$4,פרמטרים!$AF$5)))))</f>
        <v>בינוני</v>
      </c>
      <c r="AG16" s="42"/>
      <c r="AH16" s="121" t="str">
        <f>IF(E16="","",IF(AD16="הוחלט לא להנגיש",פרמטרים!$AF$7,IF(AD16="בוצע",פרמטרים!$AF$6,IF(T16=פרמטרים!$T$6,פרמטרים!$AF$7,IF(AB16=פרמטרים!$N$5,פרמטרים!$AF$3,IF(OR(AB16=פרמטרים!$N$4,T16=פרמטרים!$T$5),פרמטרים!$AF$4,פרמטרים!$AF$5))))))</f>
        <v>נמוך</v>
      </c>
      <c r="AI16" s="42"/>
      <c r="AJ16" s="121" t="str">
        <f t="shared" si="6"/>
        <v/>
      </c>
      <c r="AK16" s="42"/>
      <c r="AL16" s="123"/>
      <c r="AM16" s="123"/>
      <c r="AN16" s="124">
        <f t="shared" si="2"/>
        <v>0</v>
      </c>
      <c r="AO16" s="42"/>
      <c r="AP16" s="126" t="str">
        <f t="shared" si="3"/>
        <v>שנתית</v>
      </c>
      <c r="AQ16" s="126"/>
      <c r="AR16" s="53"/>
      <c r="AS16" s="53"/>
      <c r="AT16" s="53"/>
      <c r="AU16" s="127"/>
      <c r="AV16" s="42"/>
      <c r="AW16" s="42"/>
      <c r="AX16" s="83" t="str">
        <f t="shared" si="7"/>
        <v>כן</v>
      </c>
      <c r="AY16" s="87" t="str">
        <f t="shared" si="4"/>
        <v/>
      </c>
      <c r="AZ16" s="87" t="str">
        <f t="shared" si="5"/>
        <v/>
      </c>
    </row>
    <row r="17" spans="1:52" ht="63.75">
      <c r="A17" s="30" t="str">
        <f t="shared" si="0"/>
        <v>משרד האנרגיה</v>
      </c>
      <c r="B17" s="31" t="str">
        <f t="shared" si="1"/>
        <v>energy</v>
      </c>
      <c r="C17" s="23">
        <v>12</v>
      </c>
      <c r="D17" s="23" t="str">
        <f>IF(E17="","",IF(סימול="","לא הוגדר שם משרד",CONCATENATE(סימול,".DB.",COUNTIF($B$5:B16,$B17)+1)))</f>
        <v>energy.DB.12</v>
      </c>
      <c r="E17" s="41" t="s">
        <v>642</v>
      </c>
      <c r="F17" s="52" t="s">
        <v>643</v>
      </c>
      <c r="G17" s="43">
        <v>2007</v>
      </c>
      <c r="H17" s="42" t="s">
        <v>356</v>
      </c>
      <c r="I17" s="43" t="s">
        <v>187</v>
      </c>
      <c r="J17" s="42" t="s">
        <v>644</v>
      </c>
      <c r="K17" s="43" t="s">
        <v>188</v>
      </c>
      <c r="L17" s="42"/>
      <c r="M17" s="43"/>
      <c r="N17" s="42"/>
      <c r="O17" s="43" t="s">
        <v>248</v>
      </c>
      <c r="P17" s="42" t="s">
        <v>645</v>
      </c>
      <c r="Q17" s="42" t="s">
        <v>646</v>
      </c>
      <c r="R17" s="42" t="s">
        <v>188</v>
      </c>
      <c r="S17" s="43" t="s">
        <v>188</v>
      </c>
      <c r="T17" s="43"/>
      <c r="U17" s="42"/>
      <c r="V17" s="43" t="s">
        <v>237</v>
      </c>
      <c r="W17" s="42"/>
      <c r="X17" s="53"/>
      <c r="Y17" s="43" t="s">
        <v>223</v>
      </c>
      <c r="Z17" s="42" t="s">
        <v>647</v>
      </c>
      <c r="AA17" s="43"/>
      <c r="AB17" s="43"/>
      <c r="AC17" s="42"/>
      <c r="AD17" s="43" t="str">
        <f>IF(E17="","",IF(T17=פרמטרים!$T$6,פרמטרים!$V$8,פרמטרים!$V$3))</f>
        <v>טרם החל</v>
      </c>
      <c r="AE17" s="42"/>
      <c r="AF17" s="121" t="str">
        <f>IF(E17="","",IF(AD17="הוחלט לא להנגיש",פרמטרים!$AF$7,IF(AD17="בוצע",פרמטרים!$AF$6,IF(OR('רשימת מאגרים'!O17=פרמטרים!$J$3,AND('רשימת מאגרים'!O17=פרמטרים!$J$4,'רשימת מאגרים'!M17&lt;&gt;"")),פרמטרים!$AF$3,IF(OR('רשימת מאגרים'!O17=פרמטרים!$J$4,AND('רשימת מאגרים'!O17=פרמטרים!$J$5,'רשימת מאגרים'!M17&lt;&gt;"")),פרמטרים!$AF$4,פרמטרים!$AF$5)))))</f>
        <v>גבוה</v>
      </c>
      <c r="AG17" s="42"/>
      <c r="AH17" s="121" t="str">
        <f>IF(E17="","",IF(AD17="הוחלט לא להנגיש",פרמטרים!$AF$7,IF(AD17="בוצע",פרמטרים!$AF$6,IF(T17=פרמטרים!$T$6,פרמטרים!$AF$7,IF(AB17=פרמטרים!$N$5,פרמטרים!$AF$3,IF(OR(AB17=פרמטרים!$N$4,T17=פרמטרים!$T$5),פרמטרים!$AF$4,פרמטרים!$AF$5))))))</f>
        <v>נמוך</v>
      </c>
      <c r="AI17" s="42"/>
      <c r="AJ17" s="121" t="str">
        <f t="shared" si="6"/>
        <v/>
      </c>
      <c r="AK17" s="42"/>
      <c r="AL17" s="123"/>
      <c r="AM17" s="123"/>
      <c r="AN17" s="124">
        <f t="shared" si="2"/>
        <v>0</v>
      </c>
      <c r="AO17" s="42"/>
      <c r="AP17" s="126" t="str">
        <f t="shared" si="3"/>
        <v>חודשית</v>
      </c>
      <c r="AQ17" s="126"/>
      <c r="AR17" s="53"/>
      <c r="AS17" s="53"/>
      <c r="AT17" s="53"/>
      <c r="AU17" s="127"/>
      <c r="AV17" s="42"/>
      <c r="AW17" s="42"/>
      <c r="AX17" s="83" t="str">
        <f t="shared" si="7"/>
        <v>כן</v>
      </c>
      <c r="AY17" s="87" t="str">
        <f t="shared" si="4"/>
        <v/>
      </c>
      <c r="AZ17" s="87" t="str">
        <f t="shared" si="5"/>
        <v/>
      </c>
    </row>
    <row r="18" spans="1:52" ht="102">
      <c r="A18" s="30" t="str">
        <f t="shared" si="0"/>
        <v>משרד האנרגיה</v>
      </c>
      <c r="B18" s="31" t="str">
        <f t="shared" si="1"/>
        <v>energy</v>
      </c>
      <c r="C18" s="23">
        <v>13</v>
      </c>
      <c r="D18" s="23" t="str">
        <f>IF(E18="","",IF(סימול="","לא הוגדר שם משרד",CONCATENATE(סימול,".DB.",COUNTIF($B$5:B17,$B18)+1)))</f>
        <v>energy.DB.13</v>
      </c>
      <c r="E18" s="41" t="s">
        <v>648</v>
      </c>
      <c r="F18" s="52" t="s">
        <v>649</v>
      </c>
      <c r="G18" s="43"/>
      <c r="H18" s="42" t="s">
        <v>650</v>
      </c>
      <c r="I18" s="43" t="s">
        <v>187</v>
      </c>
      <c r="J18" s="42" t="s">
        <v>651</v>
      </c>
      <c r="K18" s="43" t="s">
        <v>188</v>
      </c>
      <c r="L18" s="42"/>
      <c r="M18" s="43"/>
      <c r="N18" s="42"/>
      <c r="O18" s="43" t="s">
        <v>222</v>
      </c>
      <c r="P18" s="42" t="s">
        <v>652</v>
      </c>
      <c r="Q18" s="42" t="s">
        <v>653</v>
      </c>
      <c r="R18" s="42" t="s">
        <v>188</v>
      </c>
      <c r="S18" s="43" t="s">
        <v>187</v>
      </c>
      <c r="T18" s="43" t="s">
        <v>253</v>
      </c>
      <c r="U18" s="42"/>
      <c r="V18" s="43" t="s">
        <v>237</v>
      </c>
      <c r="W18" s="42"/>
      <c r="X18" s="53">
        <v>42855</v>
      </c>
      <c r="Y18" s="43" t="s">
        <v>229</v>
      </c>
      <c r="Z18" s="42" t="s">
        <v>654</v>
      </c>
      <c r="AA18" s="43">
        <v>30</v>
      </c>
      <c r="AB18" s="43" t="s">
        <v>261</v>
      </c>
      <c r="AC18" s="42"/>
      <c r="AD18" s="43" t="str">
        <f>IF(E18="","",IF(T18=פרמטרים!$T$6,פרמטרים!$V$8,פרמטרים!$V$3))</f>
        <v>טרם החל</v>
      </c>
      <c r="AE18" s="42"/>
      <c r="AF18" s="121" t="str">
        <f>IF(E18="","",IF(AD18="הוחלט לא להנגיש",פרמטרים!$AF$7,IF(AD18="בוצע",פרמטרים!$AF$6,IF(OR('רשימת מאגרים'!O18=פרמטרים!$J$3,AND('רשימת מאגרים'!O18=פרמטרים!$J$4,'רשימת מאגרים'!M18&lt;&gt;"")),פרמטרים!$AF$3,IF(OR('רשימת מאגרים'!O18=פרמטרים!$J$4,AND('רשימת מאגרים'!O18=פרמטרים!$J$5,'רשימת מאגרים'!M18&lt;&gt;"")),פרמטרים!$AF$4,פרמטרים!$AF$5)))))</f>
        <v>בינוני</v>
      </c>
      <c r="AG18" s="42"/>
      <c r="AH18" s="121" t="str">
        <f>IF(E18="","",IF(AD18="הוחלט לא להנגיש",פרמטרים!$AF$7,IF(AD18="בוצע",פרמטרים!$AF$6,IF(T18=פרמטרים!$T$6,פרמטרים!$AF$7,IF(AB18=פרמטרים!$N$5,פרמטרים!$AF$3,IF(OR(AB18=פרמטרים!$N$4,T18=פרמטרים!$T$5),פרמטרים!$AF$4,פרמטרים!$AF$5))))))</f>
        <v>נמוך</v>
      </c>
      <c r="AI18" s="42"/>
      <c r="AJ18" s="121" t="str">
        <f t="shared" si="6"/>
        <v>כן</v>
      </c>
      <c r="AK18" s="42"/>
      <c r="AL18" s="123"/>
      <c r="AM18" s="123"/>
      <c r="AN18" s="124">
        <f t="shared" si="2"/>
        <v>0</v>
      </c>
      <c r="AO18" s="42"/>
      <c r="AP18" s="126" t="str">
        <f t="shared" si="3"/>
        <v>רבעונית</v>
      </c>
      <c r="AQ18" s="126"/>
      <c r="AR18" s="53"/>
      <c r="AS18" s="53"/>
      <c r="AT18" s="53"/>
      <c r="AU18" s="127"/>
      <c r="AV18" s="42"/>
      <c r="AW18" s="42"/>
      <c r="AX18" s="83" t="str">
        <f t="shared" si="7"/>
        <v>כן</v>
      </c>
      <c r="AY18" s="87" t="str">
        <f t="shared" si="4"/>
        <v/>
      </c>
      <c r="AZ18" s="87" t="str">
        <f t="shared" si="5"/>
        <v/>
      </c>
    </row>
    <row r="19" spans="1:52" ht="102">
      <c r="A19" s="30" t="str">
        <f t="shared" si="0"/>
        <v>משרד האנרגיה</v>
      </c>
      <c r="B19" s="31" t="str">
        <f t="shared" si="1"/>
        <v>energy</v>
      </c>
      <c r="C19" s="23">
        <v>14</v>
      </c>
      <c r="D19" s="23" t="str">
        <f>IF(E19="","",IF(סימול="","לא הוגדר שם משרד",CONCATENATE(סימול,".DB.",COUNTIF($B$5:B18,$B19)+1)))</f>
        <v>energy.DB.14</v>
      </c>
      <c r="E19" s="41" t="s">
        <v>655</v>
      </c>
      <c r="F19" s="52" t="s">
        <v>649</v>
      </c>
      <c r="G19" s="43"/>
      <c r="H19" s="42" t="s">
        <v>351</v>
      </c>
      <c r="I19" s="43" t="s">
        <v>187</v>
      </c>
      <c r="J19" s="42" t="s">
        <v>651</v>
      </c>
      <c r="K19" s="43" t="s">
        <v>188</v>
      </c>
      <c r="L19" s="42"/>
      <c r="M19" s="43"/>
      <c r="N19" s="42"/>
      <c r="O19" s="43" t="s">
        <v>222</v>
      </c>
      <c r="P19" s="42" t="s">
        <v>656</v>
      </c>
      <c r="Q19" s="42" t="s">
        <v>653</v>
      </c>
      <c r="R19" s="42"/>
      <c r="S19" s="43" t="s">
        <v>187</v>
      </c>
      <c r="T19" s="43"/>
      <c r="U19" s="42"/>
      <c r="V19" s="43" t="s">
        <v>237</v>
      </c>
      <c r="W19" s="42"/>
      <c r="X19" s="53">
        <v>42740</v>
      </c>
      <c r="Y19" s="43" t="s">
        <v>229</v>
      </c>
      <c r="Z19" s="42" t="s">
        <v>654</v>
      </c>
      <c r="AA19" s="43">
        <v>30</v>
      </c>
      <c r="AB19" s="43" t="s">
        <v>261</v>
      </c>
      <c r="AC19" s="42"/>
      <c r="AD19" s="43" t="str">
        <f>IF(E19="","",IF(T19=פרמטרים!$T$6,פרמטרים!$V$8,פרמטרים!$V$3))</f>
        <v>טרם החל</v>
      </c>
      <c r="AE19" s="42"/>
      <c r="AF19" s="121" t="str">
        <f>IF(E19="","",IF(AD19="הוחלט לא להנגיש",פרמטרים!$AF$7,IF(AD19="בוצע",פרמטרים!$AF$6,IF(OR('רשימת מאגרים'!O19=פרמטרים!$J$3,AND('רשימת מאגרים'!O19=פרמטרים!$J$4,'רשימת מאגרים'!M19&lt;&gt;"")),פרמטרים!$AF$3,IF(OR('רשימת מאגרים'!O19=פרמטרים!$J$4,AND('רשימת מאגרים'!O19=פרמטרים!$J$5,'רשימת מאגרים'!M19&lt;&gt;"")),פרמטרים!$AF$4,פרמטרים!$AF$5)))))</f>
        <v>בינוני</v>
      </c>
      <c r="AG19" s="42"/>
      <c r="AH19" s="121" t="str">
        <f>IF(E19="","",IF(AD19="הוחלט לא להנגיש",פרמטרים!$AF$7,IF(AD19="בוצע",פרמטרים!$AF$6,IF(T19=פרמטרים!$T$6,פרמטרים!$AF$7,IF(AB19=פרמטרים!$N$5,פרמטרים!$AF$3,IF(OR(AB19=פרמטרים!$N$4,T19=פרמטרים!$T$5),פרמטרים!$AF$4,פרמטרים!$AF$5))))))</f>
        <v>נמוך</v>
      </c>
      <c r="AI19" s="42"/>
      <c r="AJ19" s="121" t="str">
        <f t="shared" si="6"/>
        <v>כן</v>
      </c>
      <c r="AK19" s="42"/>
      <c r="AL19" s="123"/>
      <c r="AM19" s="123"/>
      <c r="AN19" s="124">
        <f t="shared" si="2"/>
        <v>0</v>
      </c>
      <c r="AO19" s="42"/>
      <c r="AP19" s="126" t="str">
        <f t="shared" si="3"/>
        <v>רבעונית</v>
      </c>
      <c r="AQ19" s="126"/>
      <c r="AR19" s="53"/>
      <c r="AS19" s="53"/>
      <c r="AT19" s="53"/>
      <c r="AU19" s="127"/>
      <c r="AV19" s="42"/>
      <c r="AW19" s="42"/>
      <c r="AX19" s="83" t="str">
        <f t="shared" si="7"/>
        <v>כן</v>
      </c>
      <c r="AY19" s="87" t="str">
        <f t="shared" si="4"/>
        <v/>
      </c>
      <c r="AZ19" s="87" t="str">
        <f t="shared" si="5"/>
        <v/>
      </c>
    </row>
    <row r="20" spans="1:52" ht="102">
      <c r="A20" s="30" t="str">
        <f t="shared" si="0"/>
        <v>משרד האנרגיה</v>
      </c>
      <c r="B20" s="31" t="str">
        <f t="shared" si="1"/>
        <v>energy</v>
      </c>
      <c r="C20" s="23">
        <v>15</v>
      </c>
      <c r="D20" s="23" t="str">
        <f>IF(E20="","",IF(סימול="","לא הוגדר שם משרד",CONCATENATE(סימול,".DB.",COUNTIF($B$5:B19,$B20)+1)))</f>
        <v>energy.DB.15</v>
      </c>
      <c r="E20" s="41" t="s">
        <v>657</v>
      </c>
      <c r="F20" s="52" t="s">
        <v>649</v>
      </c>
      <c r="G20" s="43"/>
      <c r="H20" s="42" t="s">
        <v>351</v>
      </c>
      <c r="I20" s="43" t="s">
        <v>187</v>
      </c>
      <c r="J20" s="42" t="s">
        <v>651</v>
      </c>
      <c r="K20" s="43" t="s">
        <v>188</v>
      </c>
      <c r="L20" s="42"/>
      <c r="M20" s="43"/>
      <c r="N20" s="42"/>
      <c r="O20" s="43" t="s">
        <v>222</v>
      </c>
      <c r="P20" s="42" t="s">
        <v>656</v>
      </c>
      <c r="Q20" s="42" t="s">
        <v>653</v>
      </c>
      <c r="R20" s="42" t="s">
        <v>188</v>
      </c>
      <c r="S20" s="43" t="s">
        <v>187</v>
      </c>
      <c r="T20" s="43"/>
      <c r="U20" s="42"/>
      <c r="V20" s="43"/>
      <c r="W20" s="42"/>
      <c r="X20" s="53"/>
      <c r="Y20" s="43"/>
      <c r="Z20" s="42"/>
      <c r="AA20" s="43"/>
      <c r="AB20" s="43"/>
      <c r="AC20" s="42"/>
      <c r="AD20" s="43" t="str">
        <f>IF(E20="","",IF(T20=פרמטרים!$T$6,פרמטרים!$V$8,פרמטרים!$V$3))</f>
        <v>טרם החל</v>
      </c>
      <c r="AE20" s="42"/>
      <c r="AF20" s="121" t="str">
        <f>IF(E20="","",IF(AD20="הוחלט לא להנגיש",פרמטרים!$AF$7,IF(AD20="בוצע",פרמטרים!$AF$6,IF(OR('רשימת מאגרים'!O20=פרמטרים!$J$3,AND('רשימת מאגרים'!O20=פרמטרים!$J$4,'רשימת מאגרים'!M20&lt;&gt;"")),פרמטרים!$AF$3,IF(OR('רשימת מאגרים'!O20=פרמטרים!$J$4,AND('רשימת מאגרים'!O20=פרמטרים!$J$5,'רשימת מאגרים'!M20&lt;&gt;"")),פרמטרים!$AF$4,פרמטרים!$AF$5)))))</f>
        <v>בינוני</v>
      </c>
      <c r="AG20" s="42"/>
      <c r="AH20" s="121" t="str">
        <f>IF(E20="","",IF(AD20="הוחלט לא להנגיש",פרמטרים!$AF$7,IF(AD20="בוצע",פרמטרים!$AF$6,IF(T20=פרמטרים!$T$6,פרמטרים!$AF$7,IF(AB20=פרמטרים!$N$5,פרמטרים!$AF$3,IF(OR(AB20=פרמטרים!$N$4,T20=פרמטרים!$T$5),פרמטרים!$AF$4,פרמטרים!$AF$5))))))</f>
        <v>נמוך</v>
      </c>
      <c r="AI20" s="42"/>
      <c r="AJ20" s="121" t="str">
        <f t="shared" si="6"/>
        <v>כן</v>
      </c>
      <c r="AK20" s="42"/>
      <c r="AL20" s="123"/>
      <c r="AM20" s="123"/>
      <c r="AN20" s="124">
        <f t="shared" si="2"/>
        <v>0</v>
      </c>
      <c r="AO20" s="42"/>
      <c r="AP20" s="126" t="str">
        <f t="shared" si="3"/>
        <v/>
      </c>
      <c r="AQ20" s="126"/>
      <c r="AR20" s="53"/>
      <c r="AS20" s="53"/>
      <c r="AT20" s="53"/>
      <c r="AU20" s="127"/>
      <c r="AV20" s="42"/>
      <c r="AW20" s="42"/>
      <c r="AX20" s="83" t="str">
        <f t="shared" si="7"/>
        <v>כן</v>
      </c>
      <c r="AY20" s="87" t="str">
        <f t="shared" si="4"/>
        <v/>
      </c>
      <c r="AZ20" s="87" t="str">
        <f t="shared" si="5"/>
        <v/>
      </c>
    </row>
    <row r="21" spans="1:52" ht="102">
      <c r="A21" s="30" t="str">
        <f t="shared" si="0"/>
        <v>משרד האנרגיה</v>
      </c>
      <c r="B21" s="31" t="str">
        <f t="shared" si="1"/>
        <v>energy</v>
      </c>
      <c r="C21" s="23">
        <v>16</v>
      </c>
      <c r="D21" s="23" t="str">
        <f>IF(E21="","",IF(סימול="","לא הוגדר שם משרד",CONCATENATE(סימול,".DB.",COUNTIF($B$5:B20,$B21)+1)))</f>
        <v>energy.DB.16</v>
      </c>
      <c r="E21" s="41" t="s">
        <v>658</v>
      </c>
      <c r="F21" s="52" t="s">
        <v>649</v>
      </c>
      <c r="G21" s="43"/>
      <c r="H21" s="42" t="s">
        <v>351</v>
      </c>
      <c r="I21" s="43" t="s">
        <v>187</v>
      </c>
      <c r="J21" s="42" t="s">
        <v>651</v>
      </c>
      <c r="K21" s="43" t="s">
        <v>188</v>
      </c>
      <c r="L21" s="42"/>
      <c r="M21" s="43"/>
      <c r="N21" s="42"/>
      <c r="O21" s="43" t="s">
        <v>222</v>
      </c>
      <c r="P21" s="42" t="s">
        <v>656</v>
      </c>
      <c r="Q21" s="42" t="s">
        <v>653</v>
      </c>
      <c r="R21" s="42" t="s">
        <v>188</v>
      </c>
      <c r="S21" s="43" t="s">
        <v>187</v>
      </c>
      <c r="T21" s="43"/>
      <c r="U21" s="42"/>
      <c r="V21" s="43"/>
      <c r="W21" s="42"/>
      <c r="X21" s="53"/>
      <c r="Y21" s="43"/>
      <c r="Z21" s="42"/>
      <c r="AA21" s="43"/>
      <c r="AB21" s="43"/>
      <c r="AC21" s="42"/>
      <c r="AD21" s="43" t="str">
        <f>IF(E21="","",IF(T21=פרמטרים!$T$6,פרמטרים!$V$8,פרמטרים!$V$3))</f>
        <v>טרם החל</v>
      </c>
      <c r="AE21" s="42"/>
      <c r="AF21" s="121" t="str">
        <f>IF(E21="","",IF(AD21="הוחלט לא להנגיש",פרמטרים!$AF$7,IF(AD21="בוצע",פרמטרים!$AF$6,IF(OR('רשימת מאגרים'!O21=פרמטרים!$J$3,AND('רשימת מאגרים'!O21=פרמטרים!$J$4,'רשימת מאגרים'!M21&lt;&gt;"")),פרמטרים!$AF$3,IF(OR('רשימת מאגרים'!O21=פרמטרים!$J$4,AND('רשימת מאגרים'!O21=פרמטרים!$J$5,'רשימת מאגרים'!M21&lt;&gt;"")),פרמטרים!$AF$4,פרמטרים!$AF$5)))))</f>
        <v>בינוני</v>
      </c>
      <c r="AG21" s="42"/>
      <c r="AH21" s="121" t="str">
        <f>IF(E21="","",IF(AD21="הוחלט לא להנגיש",פרמטרים!$AF$7,IF(AD21="בוצע",פרמטרים!$AF$6,IF(T21=פרמטרים!$T$6,פרמטרים!$AF$7,IF(AB21=פרמטרים!$N$5,פרמטרים!$AF$3,IF(OR(AB21=פרמטרים!$N$4,T21=פרמטרים!$T$5),פרמטרים!$AF$4,פרמטרים!$AF$5))))))</f>
        <v>נמוך</v>
      </c>
      <c r="AI21" s="42"/>
      <c r="AJ21" s="121" t="str">
        <f t="shared" si="6"/>
        <v>כן</v>
      </c>
      <c r="AK21" s="42"/>
      <c r="AL21" s="123"/>
      <c r="AM21" s="123"/>
      <c r="AN21" s="124">
        <f t="shared" si="2"/>
        <v>0</v>
      </c>
      <c r="AO21" s="42"/>
      <c r="AP21" s="126" t="str">
        <f t="shared" si="3"/>
        <v/>
      </c>
      <c r="AQ21" s="126"/>
      <c r="AR21" s="53"/>
      <c r="AS21" s="53"/>
      <c r="AT21" s="53"/>
      <c r="AU21" s="127"/>
      <c r="AV21" s="42"/>
      <c r="AW21" s="42"/>
      <c r="AX21" s="83" t="str">
        <f t="shared" si="7"/>
        <v>כן</v>
      </c>
      <c r="AY21" s="87" t="str">
        <f t="shared" si="4"/>
        <v/>
      </c>
      <c r="AZ21" s="87" t="str">
        <f t="shared" si="5"/>
        <v/>
      </c>
    </row>
    <row r="22" spans="1:52" ht="51">
      <c r="A22" s="30" t="str">
        <f t="shared" si="0"/>
        <v>משרד האנרגיה</v>
      </c>
      <c r="B22" s="31" t="str">
        <f t="shared" si="1"/>
        <v>energy</v>
      </c>
      <c r="C22" s="23">
        <v>17</v>
      </c>
      <c r="D22" s="23" t="str">
        <f>IF(E22="","",IF(סימול="","לא הוגדר שם משרד",CONCATENATE(סימול,".DB.",COUNTIF($B$5:B21,$B22)+1)))</f>
        <v>energy.DB.17</v>
      </c>
      <c r="E22" s="41" t="s">
        <v>659</v>
      </c>
      <c r="F22" s="52" t="s">
        <v>660</v>
      </c>
      <c r="G22" s="43">
        <v>2014</v>
      </c>
      <c r="H22" s="42" t="s">
        <v>612</v>
      </c>
      <c r="I22" s="43" t="s">
        <v>188</v>
      </c>
      <c r="J22" s="42"/>
      <c r="K22" s="43" t="s">
        <v>188</v>
      </c>
      <c r="L22" s="42"/>
      <c r="M22" s="43"/>
      <c r="N22" s="42"/>
      <c r="O22" s="43" t="s">
        <v>222</v>
      </c>
      <c r="P22" s="42" t="s">
        <v>661</v>
      </c>
      <c r="Q22" s="42" t="s">
        <v>662</v>
      </c>
      <c r="R22" s="42" t="s">
        <v>188</v>
      </c>
      <c r="S22" s="43" t="s">
        <v>187</v>
      </c>
      <c r="T22" s="43"/>
      <c r="U22" s="42" t="s">
        <v>381</v>
      </c>
      <c r="V22" s="43" t="s">
        <v>237</v>
      </c>
      <c r="W22" s="42"/>
      <c r="X22" s="53"/>
      <c r="Y22" s="43" t="s">
        <v>227</v>
      </c>
      <c r="Z22" s="42" t="s">
        <v>663</v>
      </c>
      <c r="AA22" s="43">
        <v>500</v>
      </c>
      <c r="AB22" s="43" t="s">
        <v>261</v>
      </c>
      <c r="AC22" s="42"/>
      <c r="AD22" s="43" t="str">
        <f>IF(E22="","",IF(T22=פרמטרים!$T$6,פרמטרים!$V$8,פרמטרים!$V$3))</f>
        <v>טרם החל</v>
      </c>
      <c r="AE22" s="42"/>
      <c r="AF22" s="121" t="str">
        <f>IF(E22="","",IF(AD22="הוחלט לא להנגיש",פרמטרים!$AF$7,IF(AD22="בוצע",פרמטרים!$AF$6,IF(OR('רשימת מאגרים'!O22=פרמטרים!$J$3,AND('רשימת מאגרים'!O22=פרמטרים!$J$4,'רשימת מאגרים'!M22&lt;&gt;"")),פרמטרים!$AF$3,IF(OR('רשימת מאגרים'!O22=פרמטרים!$J$4,AND('רשימת מאגרים'!O22=פרמטרים!$J$5,'רשימת מאגרים'!M22&lt;&gt;"")),פרמטרים!$AF$4,פרמטרים!$AF$5)))))</f>
        <v>בינוני</v>
      </c>
      <c r="AG22" s="42"/>
      <c r="AH22" s="121" t="str">
        <f>IF(E22="","",IF(AD22="הוחלט לא להנגיש",פרמטרים!$AF$7,IF(AD22="בוצע",פרמטרים!$AF$6,IF(T22=פרמטרים!$T$6,פרמטרים!$AF$7,IF(AB22=פרמטרים!$N$5,פרמטרים!$AF$3,IF(OR(AB22=פרמטרים!$N$4,T22=פרמטרים!$T$5),פרמטרים!$AF$4,פרמטרים!$AF$5))))))</f>
        <v>נמוך</v>
      </c>
      <c r="AI22" s="42"/>
      <c r="AJ22" s="121" t="str">
        <f t="shared" si="6"/>
        <v>כן</v>
      </c>
      <c r="AK22" s="42"/>
      <c r="AL22" s="123"/>
      <c r="AM22" s="123"/>
      <c r="AN22" s="124">
        <f t="shared" si="2"/>
        <v>0</v>
      </c>
      <c r="AO22" s="42"/>
      <c r="AP22" s="126" t="str">
        <f t="shared" si="3"/>
        <v>שנתית</v>
      </c>
      <c r="AQ22" s="126"/>
      <c r="AR22" s="53"/>
      <c r="AS22" s="53">
        <v>43070</v>
      </c>
      <c r="AT22" s="53"/>
      <c r="AU22" s="127"/>
      <c r="AV22" s="42"/>
      <c r="AW22" s="42"/>
      <c r="AX22" s="83" t="str">
        <f t="shared" si="7"/>
        <v>כן</v>
      </c>
      <c r="AY22" s="87" t="str">
        <f t="shared" si="4"/>
        <v/>
      </c>
      <c r="AZ22" s="87" t="str">
        <f t="shared" si="5"/>
        <v/>
      </c>
    </row>
    <row r="23" spans="1:52" ht="51">
      <c r="A23" s="30" t="str">
        <f t="shared" si="0"/>
        <v>משרד האנרגיה</v>
      </c>
      <c r="B23" s="31" t="str">
        <f t="shared" si="1"/>
        <v>energy</v>
      </c>
      <c r="C23" s="23">
        <v>18</v>
      </c>
      <c r="D23" s="23" t="str">
        <f>IF(E23="","",IF(סימול="","לא הוגדר שם משרד",CONCATENATE(סימול,".DB.",COUNTIF($B$5:B22,$B23)+1)))</f>
        <v>energy.DB.18</v>
      </c>
      <c r="E23" s="41" t="s">
        <v>664</v>
      </c>
      <c r="F23" s="52" t="s">
        <v>665</v>
      </c>
      <c r="G23" s="43"/>
      <c r="H23" s="42" t="s">
        <v>356</v>
      </c>
      <c r="I23" s="43" t="s">
        <v>187</v>
      </c>
      <c r="J23" s="42" t="s">
        <v>666</v>
      </c>
      <c r="K23" s="43" t="s">
        <v>188</v>
      </c>
      <c r="L23" s="42"/>
      <c r="M23" s="43"/>
      <c r="N23" s="42"/>
      <c r="O23" s="43" t="s">
        <v>222</v>
      </c>
      <c r="P23" s="42" t="s">
        <v>661</v>
      </c>
      <c r="Q23" s="42" t="s">
        <v>667</v>
      </c>
      <c r="R23" s="42" t="s">
        <v>188</v>
      </c>
      <c r="S23" s="43" t="s">
        <v>188</v>
      </c>
      <c r="T23" s="43"/>
      <c r="U23" s="42"/>
      <c r="V23" s="43" t="s">
        <v>237</v>
      </c>
      <c r="W23" s="42"/>
      <c r="X23" s="53"/>
      <c r="Y23" s="43" t="s">
        <v>223</v>
      </c>
      <c r="Z23" s="42" t="s">
        <v>668</v>
      </c>
      <c r="AA23" s="43"/>
      <c r="AB23" s="43" t="s">
        <v>261</v>
      </c>
      <c r="AC23" s="42"/>
      <c r="AD23" s="43" t="str">
        <f>IF(E23="","",IF(T23=פרמטרים!$T$6,פרמטרים!$V$8,פרמטרים!$V$3))</f>
        <v>טרם החל</v>
      </c>
      <c r="AE23" s="42"/>
      <c r="AF23" s="121" t="str">
        <f>IF(E23="","",IF(AD23="הוחלט לא להנגיש",פרמטרים!$AF$7,IF(AD23="בוצע",פרמטרים!$AF$6,IF(OR('רשימת מאגרים'!O23=פרמטרים!$J$3,AND('רשימת מאגרים'!O23=פרמטרים!$J$4,'רשימת מאגרים'!M23&lt;&gt;"")),פרמטרים!$AF$3,IF(OR('רשימת מאגרים'!O23=פרמטרים!$J$4,AND('רשימת מאגרים'!O23=פרמטרים!$J$5,'רשימת מאגרים'!M23&lt;&gt;"")),פרמטרים!$AF$4,פרמטרים!$AF$5)))))</f>
        <v>בינוני</v>
      </c>
      <c r="AG23" s="42"/>
      <c r="AH23" s="121" t="str">
        <f>IF(E23="","",IF(AD23="הוחלט לא להנגיש",פרמטרים!$AF$7,IF(AD23="בוצע",פרמטרים!$AF$6,IF(T23=פרמטרים!$T$6,פרמטרים!$AF$7,IF(AB23=פרמטרים!$N$5,פרמטרים!$AF$3,IF(OR(AB23=פרמטרים!$N$4,T23=פרמטרים!$T$5),פרמטרים!$AF$4,פרמטרים!$AF$5))))))</f>
        <v>נמוך</v>
      </c>
      <c r="AI23" s="42"/>
      <c r="AJ23" s="121" t="str">
        <f t="shared" si="6"/>
        <v/>
      </c>
      <c r="AK23" s="42"/>
      <c r="AL23" s="123"/>
      <c r="AM23" s="123"/>
      <c r="AN23" s="124">
        <f t="shared" si="2"/>
        <v>0</v>
      </c>
      <c r="AO23" s="42"/>
      <c r="AP23" s="126" t="str">
        <f t="shared" si="3"/>
        <v>חודשית</v>
      </c>
      <c r="AQ23" s="126"/>
      <c r="AR23" s="53"/>
      <c r="AS23" s="53"/>
      <c r="AT23" s="53"/>
      <c r="AU23" s="127"/>
      <c r="AV23" s="42"/>
      <c r="AW23" s="42"/>
      <c r="AX23" s="83" t="str">
        <f t="shared" si="7"/>
        <v>כן</v>
      </c>
      <c r="AY23" s="87" t="str">
        <f t="shared" si="4"/>
        <v/>
      </c>
      <c r="AZ23" s="87" t="str">
        <f t="shared" si="5"/>
        <v/>
      </c>
    </row>
    <row r="24" spans="1:52" ht="63.75">
      <c r="A24" s="30" t="str">
        <f t="shared" si="0"/>
        <v>משרד האנרגיה</v>
      </c>
      <c r="B24" s="31" t="str">
        <f t="shared" si="1"/>
        <v>energy</v>
      </c>
      <c r="C24" s="23">
        <v>19</v>
      </c>
      <c r="D24" s="23" t="str">
        <f>IF(E24="","",IF(סימול="","לא הוגדר שם משרד",CONCATENATE(סימול,".DB.",COUNTIF($B$5:B23,$B24)+1)))</f>
        <v>energy.DB.19</v>
      </c>
      <c r="E24" s="41" t="s">
        <v>669</v>
      </c>
      <c r="F24" s="52" t="s">
        <v>670</v>
      </c>
      <c r="G24" s="43"/>
      <c r="H24" s="42" t="s">
        <v>356</v>
      </c>
      <c r="I24" s="43" t="s">
        <v>187</v>
      </c>
      <c r="J24" s="42" t="s">
        <v>671</v>
      </c>
      <c r="K24" s="43" t="s">
        <v>188</v>
      </c>
      <c r="L24" s="42"/>
      <c r="M24" s="43"/>
      <c r="N24" s="42"/>
      <c r="O24" s="43" t="s">
        <v>221</v>
      </c>
      <c r="P24" s="42" t="s">
        <v>672</v>
      </c>
      <c r="Q24" s="42" t="s">
        <v>667</v>
      </c>
      <c r="R24" s="42" t="s">
        <v>188</v>
      </c>
      <c r="S24" s="43" t="s">
        <v>188</v>
      </c>
      <c r="T24" s="43"/>
      <c r="U24" s="42"/>
      <c r="V24" s="43" t="s">
        <v>237</v>
      </c>
      <c r="W24" s="42"/>
      <c r="X24" s="53"/>
      <c r="Y24" s="43" t="s">
        <v>223</v>
      </c>
      <c r="Z24" s="42"/>
      <c r="AA24" s="43"/>
      <c r="AB24" s="43" t="s">
        <v>261</v>
      </c>
      <c r="AC24" s="42"/>
      <c r="AD24" s="43" t="str">
        <f>IF(E24="","",IF(T24=פרמטרים!$T$6,פרמטרים!$V$8,פרמטרים!$V$3))</f>
        <v>טרם החל</v>
      </c>
      <c r="AE24" s="42"/>
      <c r="AF24" s="121" t="str">
        <f>IF(E24="","",IF(AD24="הוחלט לא להנגיש",פרמטרים!$AF$7,IF(AD24="בוצע",פרמטרים!$AF$6,IF(OR('רשימת מאגרים'!O24=פרמטרים!$J$3,AND('רשימת מאגרים'!O24=פרמטרים!$J$4,'רשימת מאגרים'!M24&lt;&gt;"")),פרמטרים!$AF$3,IF(OR('רשימת מאגרים'!O24=פרמטרים!$J$4,AND('רשימת מאגרים'!O24=פרמטרים!$J$5,'רשימת מאגרים'!M24&lt;&gt;"")),פרמטרים!$AF$4,פרמטרים!$AF$5)))))</f>
        <v>נמוך</v>
      </c>
      <c r="AG24" s="42"/>
      <c r="AH24" s="121" t="str">
        <f>IF(E24="","",IF(AD24="הוחלט לא להנגיש",פרמטרים!$AF$7,IF(AD24="בוצע",פרמטרים!$AF$6,IF(T24=פרמטרים!$T$6,פרמטרים!$AF$7,IF(AB24=פרמטרים!$N$5,פרמטרים!$AF$3,IF(OR(AB24=פרמטרים!$N$4,T24=פרמטרים!$T$5),פרמטרים!$AF$4,פרמטרים!$AF$5))))))</f>
        <v>נמוך</v>
      </c>
      <c r="AI24" s="42"/>
      <c r="AJ24" s="121" t="str">
        <f t="shared" si="6"/>
        <v/>
      </c>
      <c r="AK24" s="42"/>
      <c r="AL24" s="123"/>
      <c r="AM24" s="123"/>
      <c r="AN24" s="124">
        <f t="shared" si="2"/>
        <v>0</v>
      </c>
      <c r="AO24" s="42"/>
      <c r="AP24" s="126" t="str">
        <f t="shared" si="3"/>
        <v>חודשית</v>
      </c>
      <c r="AQ24" s="126"/>
      <c r="AR24" s="53"/>
      <c r="AS24" s="53"/>
      <c r="AT24" s="53"/>
      <c r="AU24" s="127"/>
      <c r="AV24" s="42"/>
      <c r="AW24" s="42"/>
      <c r="AX24" s="83" t="str">
        <f t="shared" si="7"/>
        <v>כן</v>
      </c>
      <c r="AY24" s="87" t="str">
        <f t="shared" si="4"/>
        <v/>
      </c>
      <c r="AZ24" s="87" t="str">
        <f t="shared" si="5"/>
        <v/>
      </c>
    </row>
    <row r="25" spans="1:52" ht="63.75">
      <c r="A25" s="30" t="str">
        <f t="shared" si="0"/>
        <v>משרד האנרגיה</v>
      </c>
      <c r="B25" s="31" t="str">
        <f t="shared" si="1"/>
        <v>energy</v>
      </c>
      <c r="C25" s="23">
        <v>20</v>
      </c>
      <c r="D25" s="23" t="str">
        <f>IF(E25="","",IF(סימול="","לא הוגדר שם משרד",CONCATENATE(סימול,".DB.",COUNTIF($B$5:B24,$B25)+1)))</f>
        <v>energy.DB.20</v>
      </c>
      <c r="E25" s="41" t="s">
        <v>673</v>
      </c>
      <c r="F25" s="52" t="s">
        <v>684</v>
      </c>
      <c r="G25" s="43"/>
      <c r="H25" s="42" t="s">
        <v>356</v>
      </c>
      <c r="I25" s="43" t="s">
        <v>187</v>
      </c>
      <c r="J25" s="42" t="s">
        <v>674</v>
      </c>
      <c r="K25" s="43" t="s">
        <v>188</v>
      </c>
      <c r="L25" s="42"/>
      <c r="M25" s="43"/>
      <c r="N25" s="42"/>
      <c r="O25" s="43" t="s">
        <v>222</v>
      </c>
      <c r="P25" s="42" t="s">
        <v>675</v>
      </c>
      <c r="Q25" s="42" t="s">
        <v>676</v>
      </c>
      <c r="R25" s="42" t="s">
        <v>188</v>
      </c>
      <c r="S25" s="43" t="s">
        <v>188</v>
      </c>
      <c r="T25" s="43"/>
      <c r="U25" s="42"/>
      <c r="V25" s="43" t="s">
        <v>237</v>
      </c>
      <c r="W25" s="42"/>
      <c r="X25" s="53"/>
      <c r="Y25" s="43" t="s">
        <v>223</v>
      </c>
      <c r="Z25" s="42" t="s">
        <v>677</v>
      </c>
      <c r="AA25" s="43"/>
      <c r="AB25" s="43" t="s">
        <v>261</v>
      </c>
      <c r="AC25" s="42"/>
      <c r="AD25" s="43" t="str">
        <f>IF(E25="","",IF(T25=פרמטרים!$T$6,פרמטרים!$V$8,פרמטרים!$V$3))</f>
        <v>טרם החל</v>
      </c>
      <c r="AE25" s="42"/>
      <c r="AF25" s="121" t="str">
        <f>IF(E25="","",IF(AD25="הוחלט לא להנגיש",פרמטרים!$AF$7,IF(AD25="בוצע",פרמטרים!$AF$6,IF(OR('רשימת מאגרים'!O25=פרמטרים!$J$3,AND('רשימת מאגרים'!O25=פרמטרים!$J$4,'רשימת מאגרים'!M25&lt;&gt;"")),פרמטרים!$AF$3,IF(OR('רשימת מאגרים'!O25=פרמטרים!$J$4,AND('רשימת מאגרים'!O25=פרמטרים!$J$5,'רשימת מאגרים'!M25&lt;&gt;"")),פרמטרים!$AF$4,פרמטרים!$AF$5)))))</f>
        <v>בינוני</v>
      </c>
      <c r="AG25" s="42"/>
      <c r="AH25" s="121" t="str">
        <f>IF(E25="","",IF(AD25="הוחלט לא להנגיש",פרמטרים!$AF$7,IF(AD25="בוצע",פרמטרים!$AF$6,IF(T25=פרמטרים!$T$6,פרמטרים!$AF$7,IF(AB25=פרמטרים!$N$5,פרמטרים!$AF$3,IF(OR(AB25=פרמטרים!$N$4,T25=פרמטרים!$T$5),פרמטרים!$AF$4,פרמטרים!$AF$5))))))</f>
        <v>נמוך</v>
      </c>
      <c r="AI25" s="42"/>
      <c r="AJ25" s="121" t="str">
        <f t="shared" si="6"/>
        <v/>
      </c>
      <c r="AK25" s="42"/>
      <c r="AL25" s="123"/>
      <c r="AM25" s="123"/>
      <c r="AN25" s="124">
        <f t="shared" si="2"/>
        <v>0</v>
      </c>
      <c r="AO25" s="42"/>
      <c r="AP25" s="126" t="str">
        <f t="shared" si="3"/>
        <v>חודשית</v>
      </c>
      <c r="AQ25" s="126"/>
      <c r="AR25" s="53"/>
      <c r="AS25" s="53"/>
      <c r="AT25" s="53"/>
      <c r="AU25" s="127"/>
      <c r="AV25" s="42"/>
      <c r="AW25" s="42"/>
      <c r="AX25" s="83" t="str">
        <f t="shared" si="7"/>
        <v>כן</v>
      </c>
      <c r="AY25" s="87" t="str">
        <f t="shared" si="4"/>
        <v/>
      </c>
      <c r="AZ25" s="87" t="str">
        <f t="shared" si="5"/>
        <v/>
      </c>
    </row>
    <row r="26" spans="1:52" ht="25.5">
      <c r="A26" s="30" t="str">
        <f t="shared" si="0"/>
        <v>משרד האנרגיה</v>
      </c>
      <c r="B26" s="31" t="str">
        <f t="shared" si="1"/>
        <v>energy</v>
      </c>
      <c r="C26" s="23">
        <v>21</v>
      </c>
      <c r="D26" s="23" t="str">
        <f>IF(E26="","",IF(סימול="","לא הוגדר שם משרד",CONCATENATE(סימול,".DB.",COUNTIF($B$5:B25,$B26)+1)))</f>
        <v>energy.DB.21</v>
      </c>
      <c r="E26" s="41" t="s">
        <v>678</v>
      </c>
      <c r="F26" s="52" t="s">
        <v>679</v>
      </c>
      <c r="G26" s="43"/>
      <c r="H26" s="42" t="s">
        <v>610</v>
      </c>
      <c r="I26" s="43" t="s">
        <v>188</v>
      </c>
      <c r="J26" s="42"/>
      <c r="K26" s="43" t="s">
        <v>188</v>
      </c>
      <c r="L26" s="42"/>
      <c r="M26" s="43"/>
      <c r="N26" s="42" t="s">
        <v>680</v>
      </c>
      <c r="O26" s="43" t="s">
        <v>222</v>
      </c>
      <c r="P26" s="42" t="s">
        <v>681</v>
      </c>
      <c r="Q26" s="42" t="s">
        <v>380</v>
      </c>
      <c r="R26" s="42"/>
      <c r="S26" s="43" t="s">
        <v>188</v>
      </c>
      <c r="T26" s="43"/>
      <c r="U26" s="42" t="s">
        <v>381</v>
      </c>
      <c r="V26" s="43" t="s">
        <v>237</v>
      </c>
      <c r="W26" s="42"/>
      <c r="X26" s="53"/>
      <c r="Y26" s="43" t="s">
        <v>223</v>
      </c>
      <c r="Z26" s="42" t="s">
        <v>682</v>
      </c>
      <c r="AA26" s="43"/>
      <c r="AB26" s="43" t="s">
        <v>261</v>
      </c>
      <c r="AC26" s="42"/>
      <c r="AD26" s="43" t="str">
        <f>IF(E26="","",IF(T26=פרמטרים!$T$6,פרמטרים!$V$8,פרמטרים!$V$3))</f>
        <v>טרם החל</v>
      </c>
      <c r="AE26" s="42"/>
      <c r="AF26" s="121" t="str">
        <f>IF(E26="","",IF(AD26="הוחלט לא להנגיש",פרמטרים!$AF$7,IF(AD26="בוצע",פרמטרים!$AF$6,IF(OR('רשימת מאגרים'!O26=פרמטרים!$J$3,AND('רשימת מאגרים'!O26=פרמטרים!$J$4,'רשימת מאגרים'!M26&lt;&gt;"")),פרמטרים!$AF$3,IF(OR('רשימת מאגרים'!O26=פרמטרים!$J$4,AND('רשימת מאגרים'!O26=פרמטרים!$J$5,'רשימת מאגרים'!M26&lt;&gt;"")),פרמטרים!$AF$4,פרמטרים!$AF$5)))))</f>
        <v>בינוני</v>
      </c>
      <c r="AG26" s="42"/>
      <c r="AH26" s="121" t="str">
        <f>IF(E26="","",IF(AD26="הוחלט לא להנגיש",פרמטרים!$AF$7,IF(AD26="בוצע",פרמטרים!$AF$6,IF(T26=פרמטרים!$T$6,פרמטרים!$AF$7,IF(AB26=פרמטרים!$N$5,פרמטרים!$AF$3,IF(OR(AB26=פרמטרים!$N$4,T26=פרמטרים!$T$5),פרמטרים!$AF$4,פרמטרים!$AF$5))))))</f>
        <v>נמוך</v>
      </c>
      <c r="AI26" s="42"/>
      <c r="AJ26" s="121" t="str">
        <f t="shared" si="6"/>
        <v/>
      </c>
      <c r="AK26" s="42"/>
      <c r="AL26" s="123"/>
      <c r="AM26" s="123"/>
      <c r="AN26" s="124">
        <f t="shared" si="2"/>
        <v>0</v>
      </c>
      <c r="AO26" s="42"/>
      <c r="AP26" s="126" t="str">
        <f t="shared" si="3"/>
        <v>חודשית</v>
      </c>
      <c r="AQ26" s="126"/>
      <c r="AR26" s="53"/>
      <c r="AS26" s="53"/>
      <c r="AT26" s="53"/>
      <c r="AU26" s="127"/>
      <c r="AV26" s="42"/>
      <c r="AW26" s="42"/>
      <c r="AX26" s="83" t="str">
        <f t="shared" si="7"/>
        <v>כן</v>
      </c>
      <c r="AY26" s="87" t="str">
        <f t="shared" si="4"/>
        <v/>
      </c>
      <c r="AZ26" s="87" t="str">
        <f t="shared" si="5"/>
        <v/>
      </c>
    </row>
    <row r="27" spans="1:52">
      <c r="A27" s="30" t="str">
        <f t="shared" si="0"/>
        <v>משרד האנרגיה</v>
      </c>
      <c r="B27" s="31" t="str">
        <f t="shared" si="1"/>
        <v>energy</v>
      </c>
      <c r="C27" s="23">
        <v>22</v>
      </c>
      <c r="D27" s="23" t="str">
        <f>IF(E27="","",IF(סימול="","לא הוגדר שם משרד",CONCATENATE(סימול,".DB.",COUNTIF($B$5:B26,$B27)+1)))</f>
        <v/>
      </c>
      <c r="E27" s="41"/>
      <c r="F27" s="52"/>
      <c r="G27" s="43"/>
      <c r="H27" s="42"/>
      <c r="I27" s="43"/>
      <c r="J27" s="42"/>
      <c r="K27" s="43"/>
      <c r="L27" s="42"/>
      <c r="M27" s="43"/>
      <c r="N27" s="42"/>
      <c r="O27" s="43"/>
      <c r="P27" s="42"/>
      <c r="Q27" s="42"/>
      <c r="R27" s="42"/>
      <c r="S27" s="43"/>
      <c r="T27" s="43"/>
      <c r="U27" s="42"/>
      <c r="V27" s="43"/>
      <c r="W27" s="42"/>
      <c r="X27" s="53"/>
      <c r="Y27" s="43"/>
      <c r="Z27" s="42"/>
      <c r="AA27" s="43"/>
      <c r="AB27" s="43"/>
      <c r="AC27" s="42"/>
      <c r="AD27" s="43" t="str">
        <f>IF(E27="","",IF(T27=פרמטרים!$T$6,פרמטרים!$V$8,פרמטרים!$V$3))</f>
        <v/>
      </c>
      <c r="AE27" s="42"/>
      <c r="AF27" s="121" t="str">
        <f>IF(E27="","",IF(AD27="הוחלט לא להנגיש",פרמטרים!$AF$7,IF(AD27="בוצע",פרמטרים!$AF$6,IF(OR('רשימת מאגרים'!O27=פרמטרים!$J$3,AND('רשימת מאגרים'!O27=פרמטרים!$J$4,'רשימת מאגרים'!M27&lt;&gt;"")),פרמטרים!$AF$3,IF(OR('רשימת מאגרים'!O27=פרמטרים!$J$4,AND('רשימת מאגרים'!O27=פרמטרים!$J$5,'רשימת מאגרים'!M27&lt;&gt;"")),פרמטרים!$AF$4,פרמטרים!$AF$5)))))</f>
        <v/>
      </c>
      <c r="AG27" s="42"/>
      <c r="AH27" s="121" t="str">
        <f>IF(E27="","",IF(AD27="הוחלט לא להנגיש",פרמטרים!$AF$7,IF(AD27="בוצע",פרמטרים!$AF$6,IF(T27=פרמטרים!$T$6,פרמטרים!$AF$7,IF(AB27=פרמטרים!$N$5,פרמטרים!$AF$3,IF(OR(AB27=פרמטרים!$N$4,T27=פרמטרים!$T$5),פרמטרים!$AF$4,פרמטרים!$AF$5))))))</f>
        <v/>
      </c>
      <c r="AI27" s="42"/>
      <c r="AJ27" s="121" t="str">
        <f t="shared" si="6"/>
        <v/>
      </c>
      <c r="AK27" s="42"/>
      <c r="AL27" s="123"/>
      <c r="AM27" s="123"/>
      <c r="AN27" s="124" t="str">
        <f t="shared" si="2"/>
        <v/>
      </c>
      <c r="AO27" s="42"/>
      <c r="AP27" s="126" t="str">
        <f t="shared" si="3"/>
        <v/>
      </c>
      <c r="AQ27" s="126"/>
      <c r="AR27" s="53"/>
      <c r="AS27" s="53"/>
      <c r="AT27" s="53"/>
      <c r="AU27" s="127"/>
      <c r="AV27" s="42"/>
      <c r="AW27" s="42"/>
      <c r="AX27" s="83" t="str">
        <f t="shared" si="7"/>
        <v/>
      </c>
      <c r="AY27" s="87" t="str">
        <f t="shared" si="4"/>
        <v/>
      </c>
      <c r="AZ27" s="87" t="str">
        <f t="shared" si="5"/>
        <v/>
      </c>
    </row>
    <row r="28" spans="1:52">
      <c r="A28" s="30" t="str">
        <f t="shared" si="0"/>
        <v>משרד האנרגיה</v>
      </c>
      <c r="B28" s="31" t="str">
        <f t="shared" si="1"/>
        <v>energy</v>
      </c>
      <c r="C28" s="23">
        <v>23</v>
      </c>
      <c r="D28" s="23" t="str">
        <f>IF(E28="","",IF(סימול="","לא הוגדר שם משרד",CONCATENATE(סימול,".DB.",COUNTIF($B$5:B27,$B28)+1)))</f>
        <v/>
      </c>
      <c r="E28" s="41"/>
      <c r="F28" s="52"/>
      <c r="G28" s="43"/>
      <c r="H28" s="42"/>
      <c r="I28" s="43"/>
      <c r="J28" s="42"/>
      <c r="K28" s="43"/>
      <c r="L28" s="42"/>
      <c r="M28" s="43"/>
      <c r="N28" s="42"/>
      <c r="O28" s="43"/>
      <c r="P28" s="42"/>
      <c r="Q28" s="42"/>
      <c r="R28" s="42"/>
      <c r="S28" s="43"/>
      <c r="T28" s="43"/>
      <c r="U28" s="42"/>
      <c r="V28" s="43"/>
      <c r="W28" s="42"/>
      <c r="X28" s="53"/>
      <c r="Y28" s="43"/>
      <c r="Z28" s="42"/>
      <c r="AA28" s="43"/>
      <c r="AB28" s="43"/>
      <c r="AC28" s="42"/>
      <c r="AD28" s="43" t="str">
        <f>IF(E28="","",IF(T28=פרמטרים!$T$6,פרמטרים!$V$8,פרמטרים!$V$3))</f>
        <v/>
      </c>
      <c r="AE28" s="42"/>
      <c r="AF28" s="121" t="str">
        <f>IF(E28="","",IF(AD28="הוחלט לא להנגיש",פרמטרים!$AF$7,IF(AD28="בוצע",פרמטרים!$AF$6,IF(OR('רשימת מאגרים'!O28=פרמטרים!$J$3,AND('רשימת מאגרים'!O28=פרמטרים!$J$4,'רשימת מאגרים'!M28&lt;&gt;"")),פרמטרים!$AF$3,IF(OR('רשימת מאגרים'!O28=פרמטרים!$J$4,AND('רשימת מאגרים'!O28=פרמטרים!$J$5,'רשימת מאגרים'!M28&lt;&gt;"")),פרמטרים!$AF$4,פרמטרים!$AF$5)))))</f>
        <v/>
      </c>
      <c r="AG28" s="42"/>
      <c r="AH28" s="121" t="str">
        <f>IF(E28="","",IF(AD28="הוחלט לא להנגיש",פרמטרים!$AF$7,IF(AD28="בוצע",פרמטרים!$AF$6,IF(T28=פרמטרים!$T$6,פרמטרים!$AF$7,IF(AB28=פרמטרים!$N$5,פרמטרים!$AF$3,IF(OR(AB28=פרמטרים!$N$4,T28=פרמטרים!$T$5),פרמטרים!$AF$4,פרמטרים!$AF$5))))))</f>
        <v/>
      </c>
      <c r="AI28" s="42"/>
      <c r="AJ28" s="121" t="str">
        <f t="shared" si="6"/>
        <v/>
      </c>
      <c r="AK28" s="42"/>
      <c r="AL28" s="123"/>
      <c r="AM28" s="123"/>
      <c r="AN28" s="124" t="str">
        <f t="shared" si="2"/>
        <v/>
      </c>
      <c r="AO28" s="42"/>
      <c r="AP28" s="126" t="str">
        <f t="shared" si="3"/>
        <v/>
      </c>
      <c r="AQ28" s="126"/>
      <c r="AR28" s="53"/>
      <c r="AS28" s="53"/>
      <c r="AT28" s="53"/>
      <c r="AU28" s="127"/>
      <c r="AV28" s="42"/>
      <c r="AW28" s="42"/>
      <c r="AX28" s="83" t="str">
        <f t="shared" si="7"/>
        <v/>
      </c>
      <c r="AY28" s="87" t="str">
        <f t="shared" si="4"/>
        <v/>
      </c>
      <c r="AZ28" s="87" t="str">
        <f t="shared" si="5"/>
        <v/>
      </c>
    </row>
    <row r="29" spans="1:52">
      <c r="A29" s="30" t="str">
        <f t="shared" si="0"/>
        <v>משרד האנרגיה</v>
      </c>
      <c r="B29" s="31" t="str">
        <f t="shared" si="1"/>
        <v>energy</v>
      </c>
      <c r="C29" s="23">
        <v>24</v>
      </c>
      <c r="D29" s="23" t="str">
        <f>IF(E29="","",IF(סימול="","לא הוגדר שם משרד",CONCATENATE(סימול,".DB.",COUNTIF($B$5:B28,$B29)+1)))</f>
        <v/>
      </c>
      <c r="E29" s="41"/>
      <c r="F29" s="52"/>
      <c r="G29" s="43"/>
      <c r="H29" s="42"/>
      <c r="I29" s="43"/>
      <c r="J29" s="42"/>
      <c r="K29" s="43"/>
      <c r="L29" s="42"/>
      <c r="M29" s="43"/>
      <c r="N29" s="42"/>
      <c r="O29" s="43"/>
      <c r="P29" s="42"/>
      <c r="Q29" s="42"/>
      <c r="R29" s="42"/>
      <c r="S29" s="43"/>
      <c r="T29" s="43"/>
      <c r="U29" s="42"/>
      <c r="V29" s="43"/>
      <c r="W29" s="42"/>
      <c r="X29" s="53"/>
      <c r="Y29" s="43"/>
      <c r="Z29" s="42"/>
      <c r="AA29" s="43"/>
      <c r="AB29" s="43"/>
      <c r="AC29" s="42"/>
      <c r="AD29" s="43" t="str">
        <f>IF(E29="","",IF(T29=פרמטרים!$T$6,פרמטרים!$V$8,פרמטרים!$V$3))</f>
        <v/>
      </c>
      <c r="AE29" s="42"/>
      <c r="AF29" s="121" t="str">
        <f>IF(E29="","",IF(AD29="הוחלט לא להנגיש",פרמטרים!$AF$7,IF(AD29="בוצע",פרמטרים!$AF$6,IF(OR('רשימת מאגרים'!O29=פרמטרים!$J$3,AND('רשימת מאגרים'!O29=פרמטרים!$J$4,'רשימת מאגרים'!M29&lt;&gt;"")),פרמטרים!$AF$3,IF(OR('רשימת מאגרים'!O29=פרמטרים!$J$4,AND('רשימת מאגרים'!O29=פרמטרים!$J$5,'רשימת מאגרים'!M29&lt;&gt;"")),פרמטרים!$AF$4,פרמטרים!$AF$5)))))</f>
        <v/>
      </c>
      <c r="AG29" s="42"/>
      <c r="AH29" s="121" t="str">
        <f>IF(E29="","",IF(AD29="הוחלט לא להנגיש",פרמטרים!$AF$7,IF(AD29="בוצע",פרמטרים!$AF$6,IF(T29=פרמטרים!$T$6,פרמטרים!$AF$7,IF(AB29=פרמטרים!$N$5,פרמטרים!$AF$3,IF(OR(AB29=פרמטרים!$N$4,T29=פרמטרים!$T$5),פרמטרים!$AF$4,פרמטרים!$AF$5))))))</f>
        <v/>
      </c>
      <c r="AI29" s="42"/>
      <c r="AJ29" s="121" t="str">
        <f t="shared" si="6"/>
        <v/>
      </c>
      <c r="AK29" s="42"/>
      <c r="AL29" s="123"/>
      <c r="AM29" s="123"/>
      <c r="AN29" s="124" t="str">
        <f t="shared" si="2"/>
        <v/>
      </c>
      <c r="AO29" s="42"/>
      <c r="AP29" s="126" t="str">
        <f t="shared" si="3"/>
        <v/>
      </c>
      <c r="AQ29" s="126"/>
      <c r="AR29" s="53"/>
      <c r="AS29" s="53"/>
      <c r="AT29" s="53"/>
      <c r="AU29" s="127"/>
      <c r="AV29" s="42"/>
      <c r="AW29" s="42"/>
      <c r="AX29" s="83" t="str">
        <f t="shared" si="7"/>
        <v/>
      </c>
      <c r="AY29" s="87" t="str">
        <f t="shared" si="4"/>
        <v/>
      </c>
      <c r="AZ29" s="87" t="str">
        <f t="shared" si="5"/>
        <v/>
      </c>
    </row>
    <row r="30" spans="1:52">
      <c r="A30" s="30" t="str">
        <f t="shared" si="0"/>
        <v>משרד האנרגיה</v>
      </c>
      <c r="B30" s="31" t="str">
        <f t="shared" si="1"/>
        <v>energy</v>
      </c>
      <c r="C30" s="23">
        <v>25</v>
      </c>
      <c r="D30" s="23" t="str">
        <f>IF(E30="","",IF(סימול="","לא הוגדר שם משרד",CONCATENATE(סימול,".DB.",COUNTIF($B$5:B29,$B30)+1)))</f>
        <v/>
      </c>
      <c r="E30" s="41"/>
      <c r="F30" s="52"/>
      <c r="G30" s="43"/>
      <c r="H30" s="42"/>
      <c r="I30" s="43"/>
      <c r="J30" s="42"/>
      <c r="K30" s="43"/>
      <c r="L30" s="42"/>
      <c r="M30" s="43"/>
      <c r="N30" s="42"/>
      <c r="O30" s="43"/>
      <c r="P30" s="42"/>
      <c r="Q30" s="42"/>
      <c r="R30" s="42"/>
      <c r="S30" s="43"/>
      <c r="T30" s="43"/>
      <c r="U30" s="42"/>
      <c r="V30" s="43"/>
      <c r="W30" s="42"/>
      <c r="X30" s="53"/>
      <c r="Y30" s="43"/>
      <c r="Z30" s="42"/>
      <c r="AA30" s="43"/>
      <c r="AB30" s="43"/>
      <c r="AC30" s="42"/>
      <c r="AD30" s="43" t="str">
        <f>IF(E30="","",IF(T30=פרמטרים!$T$6,פרמטרים!$V$8,פרמטרים!$V$3))</f>
        <v/>
      </c>
      <c r="AE30" s="42"/>
      <c r="AF30" s="121" t="str">
        <f>IF(E30="","",IF(AD30="הוחלט לא להנגיש",פרמטרים!$AF$7,IF(AD30="בוצע",פרמטרים!$AF$6,IF(OR('רשימת מאגרים'!O30=פרמטרים!$J$3,AND('רשימת מאגרים'!O30=פרמטרים!$J$4,'רשימת מאגרים'!M30&lt;&gt;"")),פרמטרים!$AF$3,IF(OR('רשימת מאגרים'!O30=פרמטרים!$J$4,AND('רשימת מאגרים'!O30=פרמטרים!$J$5,'רשימת מאגרים'!M30&lt;&gt;"")),פרמטרים!$AF$4,פרמטרים!$AF$5)))))</f>
        <v/>
      </c>
      <c r="AG30" s="42"/>
      <c r="AH30" s="121" t="str">
        <f>IF(E30="","",IF(AD30="הוחלט לא להנגיש",פרמטרים!$AF$7,IF(AD30="בוצע",פרמטרים!$AF$6,IF(T30=פרמטרים!$T$6,פרמטרים!$AF$7,IF(AB30=פרמטרים!$N$5,פרמטרים!$AF$3,IF(OR(AB30=פרמטרים!$N$4,T30=פרמטרים!$T$5),פרמטרים!$AF$4,פרמטרים!$AF$5))))))</f>
        <v/>
      </c>
      <c r="AI30" s="42"/>
      <c r="AJ30" s="121" t="str">
        <f t="shared" si="6"/>
        <v/>
      </c>
      <c r="AK30" s="42"/>
      <c r="AL30" s="123"/>
      <c r="AM30" s="123"/>
      <c r="AN30" s="124" t="str">
        <f t="shared" si="2"/>
        <v/>
      </c>
      <c r="AO30" s="42"/>
      <c r="AP30" s="126" t="str">
        <f t="shared" si="3"/>
        <v/>
      </c>
      <c r="AQ30" s="126"/>
      <c r="AR30" s="53"/>
      <c r="AS30" s="53"/>
      <c r="AT30" s="53"/>
      <c r="AU30" s="127"/>
      <c r="AV30" s="42"/>
      <c r="AW30" s="42"/>
      <c r="AX30" s="83" t="str">
        <f t="shared" si="7"/>
        <v/>
      </c>
      <c r="AY30" s="87" t="str">
        <f t="shared" si="4"/>
        <v/>
      </c>
      <c r="AZ30" s="87" t="str">
        <f t="shared" si="5"/>
        <v/>
      </c>
    </row>
    <row r="31" spans="1:52">
      <c r="A31" s="30" t="str">
        <f t="shared" si="0"/>
        <v>משרד האנרגיה</v>
      </c>
      <c r="B31" s="31" t="str">
        <f t="shared" si="1"/>
        <v>energy</v>
      </c>
      <c r="C31" s="23">
        <v>26</v>
      </c>
      <c r="D31" s="23" t="str">
        <f>IF(E31="","",IF(סימול="","לא הוגדר שם משרד",CONCATENATE(סימול,".DB.",COUNTIF($B$5:B30,$B31)+1)))</f>
        <v/>
      </c>
      <c r="E31" s="41"/>
      <c r="F31" s="52"/>
      <c r="G31" s="43"/>
      <c r="H31" s="42"/>
      <c r="I31" s="43"/>
      <c r="J31" s="42"/>
      <c r="K31" s="43"/>
      <c r="L31" s="42"/>
      <c r="M31" s="43"/>
      <c r="N31" s="42"/>
      <c r="O31" s="43"/>
      <c r="P31" s="42"/>
      <c r="Q31" s="42"/>
      <c r="R31" s="42"/>
      <c r="S31" s="43"/>
      <c r="T31" s="43"/>
      <c r="U31" s="42"/>
      <c r="V31" s="43"/>
      <c r="W31" s="42"/>
      <c r="X31" s="53"/>
      <c r="Y31" s="43"/>
      <c r="Z31" s="42"/>
      <c r="AA31" s="43"/>
      <c r="AB31" s="43"/>
      <c r="AC31" s="42"/>
      <c r="AD31" s="43" t="str">
        <f>IF(E31="","",IF(T31=פרמטרים!$T$6,פרמטרים!$V$8,פרמטרים!$V$3))</f>
        <v/>
      </c>
      <c r="AE31" s="42"/>
      <c r="AF31" s="121" t="str">
        <f>IF(E31="","",IF(AD31="הוחלט לא להנגיש",פרמטרים!$AF$7,IF(AD31="בוצע",פרמטרים!$AF$6,IF(OR('רשימת מאגרים'!O31=פרמטרים!$J$3,AND('רשימת מאגרים'!O31=פרמטרים!$J$4,'רשימת מאגרים'!M31&lt;&gt;"")),פרמטרים!$AF$3,IF(OR('רשימת מאגרים'!O31=פרמטרים!$J$4,AND('רשימת מאגרים'!O31=פרמטרים!$J$5,'רשימת מאגרים'!M31&lt;&gt;"")),פרמטרים!$AF$4,פרמטרים!$AF$5)))))</f>
        <v/>
      </c>
      <c r="AG31" s="42"/>
      <c r="AH31" s="121" t="str">
        <f>IF(E31="","",IF(AD31="הוחלט לא להנגיש",פרמטרים!$AF$7,IF(AD31="בוצע",פרמטרים!$AF$6,IF(T31=פרמטרים!$T$6,פרמטרים!$AF$7,IF(AB31=פרמטרים!$N$5,פרמטרים!$AF$3,IF(OR(AB31=פרמטרים!$N$4,T31=פרמטרים!$T$5),פרמטרים!$AF$4,פרמטרים!$AF$5))))))</f>
        <v/>
      </c>
      <c r="AI31" s="42"/>
      <c r="AJ31" s="121" t="str">
        <f t="shared" si="6"/>
        <v/>
      </c>
      <c r="AK31" s="42"/>
      <c r="AL31" s="123"/>
      <c r="AM31" s="123"/>
      <c r="AN31" s="124" t="str">
        <f t="shared" si="2"/>
        <v/>
      </c>
      <c r="AO31" s="42"/>
      <c r="AP31" s="126" t="str">
        <f t="shared" si="3"/>
        <v/>
      </c>
      <c r="AQ31" s="126"/>
      <c r="AR31" s="53"/>
      <c r="AS31" s="53"/>
      <c r="AT31" s="53"/>
      <c r="AU31" s="127"/>
      <c r="AV31" s="42"/>
      <c r="AW31" s="42"/>
      <c r="AX31" s="83" t="str">
        <f t="shared" si="7"/>
        <v/>
      </c>
      <c r="AY31" s="87" t="str">
        <f t="shared" si="4"/>
        <v/>
      </c>
      <c r="AZ31" s="87" t="str">
        <f t="shared" si="5"/>
        <v/>
      </c>
    </row>
    <row r="32" spans="1:52">
      <c r="A32" s="30" t="str">
        <f t="shared" si="0"/>
        <v>משרד האנרגיה</v>
      </c>
      <c r="B32" s="31" t="str">
        <f t="shared" si="1"/>
        <v>energy</v>
      </c>
      <c r="C32" s="23">
        <v>27</v>
      </c>
      <c r="D32" s="23" t="str">
        <f>IF(E32="","",IF(סימול="","לא הוגדר שם משרד",CONCATENATE(סימול,".DB.",COUNTIF($B$5:B31,$B32)+1)))</f>
        <v/>
      </c>
      <c r="E32" s="41"/>
      <c r="F32" s="52"/>
      <c r="G32" s="43"/>
      <c r="H32" s="42"/>
      <c r="I32" s="43"/>
      <c r="J32" s="42"/>
      <c r="K32" s="43"/>
      <c r="L32" s="42"/>
      <c r="M32" s="43"/>
      <c r="N32" s="42"/>
      <c r="O32" s="43"/>
      <c r="P32" s="42"/>
      <c r="Q32" s="42"/>
      <c r="R32" s="42"/>
      <c r="S32" s="43"/>
      <c r="T32" s="43"/>
      <c r="U32" s="42"/>
      <c r="V32" s="43"/>
      <c r="W32" s="42"/>
      <c r="X32" s="53"/>
      <c r="Y32" s="43"/>
      <c r="Z32" s="42"/>
      <c r="AA32" s="43"/>
      <c r="AB32" s="43"/>
      <c r="AC32" s="42"/>
      <c r="AD32" s="43" t="str">
        <f>IF(E32="","",IF(T32=פרמטרים!$T$6,פרמטרים!$V$8,פרמטרים!$V$3))</f>
        <v/>
      </c>
      <c r="AE32" s="42"/>
      <c r="AF32" s="121" t="str">
        <f>IF(E32="","",IF(AD32="הוחלט לא להנגיש",פרמטרים!$AF$7,IF(AD32="בוצע",פרמטרים!$AF$6,IF(OR('רשימת מאגרים'!O32=פרמטרים!$J$3,AND('רשימת מאגרים'!O32=פרמטרים!$J$4,'רשימת מאגרים'!M32&lt;&gt;"")),פרמטרים!$AF$3,IF(OR('רשימת מאגרים'!O32=פרמטרים!$J$4,AND('רשימת מאגרים'!O32=פרמטרים!$J$5,'רשימת מאגרים'!M32&lt;&gt;"")),פרמטרים!$AF$4,פרמטרים!$AF$5)))))</f>
        <v/>
      </c>
      <c r="AG32" s="42"/>
      <c r="AH32" s="121" t="str">
        <f>IF(E32="","",IF(AD32="הוחלט לא להנגיש",פרמטרים!$AF$7,IF(AD32="בוצע",פרמטרים!$AF$6,IF(T32=פרמטרים!$T$6,פרמטרים!$AF$7,IF(AB32=פרמטרים!$N$5,פרמטרים!$AF$3,IF(OR(AB32=פרמטרים!$N$4,T32=פרמטרים!$T$5),פרמטרים!$AF$4,פרמטרים!$AF$5))))))</f>
        <v/>
      </c>
      <c r="AI32" s="42"/>
      <c r="AJ32" s="121" t="str">
        <f t="shared" si="6"/>
        <v/>
      </c>
      <c r="AK32" s="42"/>
      <c r="AL32" s="123"/>
      <c r="AM32" s="123"/>
      <c r="AN32" s="124" t="str">
        <f t="shared" si="2"/>
        <v/>
      </c>
      <c r="AO32" s="42"/>
      <c r="AP32" s="126" t="str">
        <f t="shared" si="3"/>
        <v/>
      </c>
      <c r="AQ32" s="126"/>
      <c r="AR32" s="53"/>
      <c r="AS32" s="53"/>
      <c r="AT32" s="53"/>
      <c r="AU32" s="127"/>
      <c r="AV32" s="42"/>
      <c r="AW32" s="42"/>
      <c r="AX32" s="83" t="str">
        <f t="shared" si="7"/>
        <v/>
      </c>
      <c r="AY32" s="87" t="str">
        <f t="shared" si="4"/>
        <v/>
      </c>
      <c r="AZ32" s="87" t="str">
        <f t="shared" si="5"/>
        <v/>
      </c>
    </row>
    <row r="33" spans="1:52">
      <c r="A33" s="30" t="str">
        <f t="shared" si="0"/>
        <v>משרד האנרגיה</v>
      </c>
      <c r="B33" s="31" t="str">
        <f t="shared" si="1"/>
        <v>energy</v>
      </c>
      <c r="C33" s="23">
        <v>28</v>
      </c>
      <c r="D33" s="23" t="str">
        <f>IF(E33="","",IF(סימול="","לא הוגדר שם משרד",CONCATENATE(סימול,".DB.",COUNTIF($B$5:B32,$B33)+1)))</f>
        <v/>
      </c>
      <c r="E33" s="41"/>
      <c r="F33" s="52"/>
      <c r="G33" s="43"/>
      <c r="H33" s="42"/>
      <c r="I33" s="43"/>
      <c r="J33" s="42"/>
      <c r="K33" s="43"/>
      <c r="L33" s="42"/>
      <c r="M33" s="43"/>
      <c r="N33" s="42"/>
      <c r="O33" s="43"/>
      <c r="P33" s="42"/>
      <c r="Q33" s="42"/>
      <c r="R33" s="42"/>
      <c r="S33" s="43"/>
      <c r="T33" s="43"/>
      <c r="U33" s="42"/>
      <c r="V33" s="43"/>
      <c r="W33" s="42"/>
      <c r="X33" s="53"/>
      <c r="Y33" s="43"/>
      <c r="Z33" s="42"/>
      <c r="AA33" s="43"/>
      <c r="AB33" s="43"/>
      <c r="AC33" s="42"/>
      <c r="AD33" s="43" t="str">
        <f>IF(E33="","",IF(T33=פרמטרים!$T$6,פרמטרים!$V$8,פרמטרים!$V$3))</f>
        <v/>
      </c>
      <c r="AE33" s="42"/>
      <c r="AF33" s="121" t="str">
        <f>IF(E33="","",IF(AD33="הוחלט לא להנגיש",פרמטרים!$AF$7,IF(AD33="בוצע",פרמטרים!$AF$6,IF(OR('רשימת מאגרים'!O33=פרמטרים!$J$3,AND('רשימת מאגרים'!O33=פרמטרים!$J$4,'רשימת מאגרים'!M33&lt;&gt;"")),פרמטרים!$AF$3,IF(OR('רשימת מאגרים'!O33=פרמטרים!$J$4,AND('רשימת מאגרים'!O33=פרמטרים!$J$5,'רשימת מאגרים'!M33&lt;&gt;"")),פרמטרים!$AF$4,פרמטרים!$AF$5)))))</f>
        <v/>
      </c>
      <c r="AG33" s="42"/>
      <c r="AH33" s="121" t="str">
        <f>IF(E33="","",IF(AD33="הוחלט לא להנגיש",פרמטרים!$AF$7,IF(AD33="בוצע",פרמטרים!$AF$6,IF(T33=פרמטרים!$T$6,פרמטרים!$AF$7,IF(AB33=פרמטרים!$N$5,פרמטרים!$AF$3,IF(OR(AB33=פרמטרים!$N$4,T33=פרמטרים!$T$5),פרמטרים!$AF$4,פרמטרים!$AF$5))))))</f>
        <v/>
      </c>
      <c r="AI33" s="42"/>
      <c r="AJ33" s="121" t="str">
        <f t="shared" si="6"/>
        <v/>
      </c>
      <c r="AK33" s="42"/>
      <c r="AL33" s="123"/>
      <c r="AM33" s="123"/>
      <c r="AN33" s="124" t="str">
        <f t="shared" si="2"/>
        <v/>
      </c>
      <c r="AO33" s="42"/>
      <c r="AP33" s="126" t="str">
        <f t="shared" si="3"/>
        <v/>
      </c>
      <c r="AQ33" s="126"/>
      <c r="AR33" s="53"/>
      <c r="AS33" s="53"/>
      <c r="AT33" s="53"/>
      <c r="AU33" s="127"/>
      <c r="AV33" s="42"/>
      <c r="AW33" s="42"/>
      <c r="AX33" s="83" t="str">
        <f t="shared" si="7"/>
        <v/>
      </c>
      <c r="AY33" s="87" t="str">
        <f t="shared" si="4"/>
        <v/>
      </c>
      <c r="AZ33" s="87" t="str">
        <f t="shared" si="5"/>
        <v/>
      </c>
    </row>
    <row r="34" spans="1:52">
      <c r="A34" s="30" t="str">
        <f t="shared" si="0"/>
        <v>משרד האנרגיה</v>
      </c>
      <c r="B34" s="31" t="str">
        <f t="shared" si="1"/>
        <v>energy</v>
      </c>
      <c r="C34" s="23">
        <v>29</v>
      </c>
      <c r="D34" s="23" t="str">
        <f>IF(E34="","",IF(סימול="","לא הוגדר שם משרד",CONCATENATE(סימול,".DB.",COUNTIF($B$5:B33,$B34)+1)))</f>
        <v/>
      </c>
      <c r="E34" s="41"/>
      <c r="F34" s="52"/>
      <c r="G34" s="43"/>
      <c r="H34" s="42"/>
      <c r="I34" s="43"/>
      <c r="J34" s="42"/>
      <c r="K34" s="43"/>
      <c r="L34" s="42"/>
      <c r="M34" s="43"/>
      <c r="N34" s="42"/>
      <c r="O34" s="43"/>
      <c r="P34" s="42"/>
      <c r="Q34" s="42"/>
      <c r="R34" s="42"/>
      <c r="S34" s="43"/>
      <c r="T34" s="43"/>
      <c r="U34" s="42"/>
      <c r="V34" s="43"/>
      <c r="W34" s="42"/>
      <c r="X34" s="53"/>
      <c r="Y34" s="43"/>
      <c r="Z34" s="42"/>
      <c r="AA34" s="43"/>
      <c r="AB34" s="43"/>
      <c r="AC34" s="42"/>
      <c r="AD34" s="43" t="str">
        <f>IF(E34="","",IF(T34=פרמטרים!$T$6,פרמטרים!$V$8,פרמטרים!$V$3))</f>
        <v/>
      </c>
      <c r="AE34" s="42"/>
      <c r="AF34" s="121" t="str">
        <f>IF(E34="","",IF(AD34="הוחלט לא להנגיש",פרמטרים!$AF$7,IF(AD34="בוצע",פרמטרים!$AF$6,IF(OR('רשימת מאגרים'!O34=פרמטרים!$J$3,AND('רשימת מאגרים'!O34=פרמטרים!$J$4,'רשימת מאגרים'!M34&lt;&gt;"")),פרמטרים!$AF$3,IF(OR('רשימת מאגרים'!O34=פרמטרים!$J$4,AND('רשימת מאגרים'!O34=פרמטרים!$J$5,'רשימת מאגרים'!M34&lt;&gt;"")),פרמטרים!$AF$4,פרמטרים!$AF$5)))))</f>
        <v/>
      </c>
      <c r="AG34" s="42"/>
      <c r="AH34" s="121" t="str">
        <f>IF(E34="","",IF(AD34="הוחלט לא להנגיש",פרמטרים!$AF$7,IF(AD34="בוצע",פרמטרים!$AF$6,IF(T34=פרמטרים!$T$6,פרמטרים!$AF$7,IF(AB34=פרמטרים!$N$5,פרמטרים!$AF$3,IF(OR(AB34=פרמטרים!$N$4,T34=פרמטרים!$T$5),פרמטרים!$AF$4,פרמטרים!$AF$5))))))</f>
        <v/>
      </c>
      <c r="AI34" s="42"/>
      <c r="AJ34" s="121" t="str">
        <f t="shared" si="6"/>
        <v/>
      </c>
      <c r="AK34" s="42"/>
      <c r="AL34" s="123"/>
      <c r="AM34" s="123"/>
      <c r="AN34" s="124" t="str">
        <f t="shared" si="2"/>
        <v/>
      </c>
      <c r="AO34" s="42"/>
      <c r="AP34" s="126" t="str">
        <f t="shared" si="3"/>
        <v/>
      </c>
      <c r="AQ34" s="126"/>
      <c r="AR34" s="53"/>
      <c r="AS34" s="53"/>
      <c r="AT34" s="53"/>
      <c r="AU34" s="127"/>
      <c r="AV34" s="42"/>
      <c r="AW34" s="42"/>
      <c r="AX34" s="83" t="str">
        <f t="shared" si="7"/>
        <v/>
      </c>
      <c r="AY34" s="87" t="str">
        <f t="shared" si="4"/>
        <v/>
      </c>
      <c r="AZ34" s="87" t="str">
        <f t="shared" si="5"/>
        <v/>
      </c>
    </row>
    <row r="35" spans="1:52">
      <c r="A35" s="30" t="str">
        <f t="shared" si="0"/>
        <v>משרד האנרגיה</v>
      </c>
      <c r="B35" s="31" t="str">
        <f t="shared" si="1"/>
        <v>energy</v>
      </c>
      <c r="C35" s="23">
        <v>30</v>
      </c>
      <c r="D35" s="23" t="str">
        <f>IF(E35="","",IF(סימול="","לא הוגדר שם משרד",CONCATENATE(סימול,".DB.",COUNTIF($B$5:B34,$B35)+1)))</f>
        <v/>
      </c>
      <c r="E35" s="41"/>
      <c r="F35" s="52"/>
      <c r="G35" s="43"/>
      <c r="H35" s="42"/>
      <c r="I35" s="43"/>
      <c r="J35" s="42"/>
      <c r="K35" s="43"/>
      <c r="L35" s="42"/>
      <c r="M35" s="43"/>
      <c r="N35" s="42"/>
      <c r="O35" s="43"/>
      <c r="P35" s="42"/>
      <c r="Q35" s="42"/>
      <c r="R35" s="42"/>
      <c r="S35" s="43"/>
      <c r="T35" s="43"/>
      <c r="U35" s="42"/>
      <c r="V35" s="43"/>
      <c r="W35" s="42"/>
      <c r="X35" s="53"/>
      <c r="Y35" s="43"/>
      <c r="Z35" s="42"/>
      <c r="AA35" s="43"/>
      <c r="AB35" s="43"/>
      <c r="AC35" s="42"/>
      <c r="AD35" s="43" t="str">
        <f>IF(E35="","",IF(T35=פרמטרים!$T$6,פרמטרים!$V$8,פרמטרים!$V$3))</f>
        <v/>
      </c>
      <c r="AE35" s="42"/>
      <c r="AF35" s="121" t="str">
        <f>IF(E35="","",IF(AD35="הוחלט לא להנגיש",פרמטרים!$AF$7,IF(AD35="בוצע",פרמטרים!$AF$6,IF(OR('רשימת מאגרים'!O35=פרמטרים!$J$3,AND('רשימת מאגרים'!O35=פרמטרים!$J$4,'רשימת מאגרים'!M35&lt;&gt;"")),פרמטרים!$AF$3,IF(OR('רשימת מאגרים'!O35=פרמטרים!$J$4,AND('רשימת מאגרים'!O35=פרמטרים!$J$5,'רשימת מאגרים'!M35&lt;&gt;"")),פרמטרים!$AF$4,פרמטרים!$AF$5)))))</f>
        <v/>
      </c>
      <c r="AG35" s="42"/>
      <c r="AH35" s="121" t="str">
        <f>IF(E35="","",IF(AD35="הוחלט לא להנגיש",פרמטרים!$AF$7,IF(AD35="בוצע",פרמטרים!$AF$6,IF(T35=פרמטרים!$T$6,פרמטרים!$AF$7,IF(AB35=פרמטרים!$N$5,פרמטרים!$AF$3,IF(OR(AB35=פרמטרים!$N$4,T35=פרמטרים!$T$5),פרמטרים!$AF$4,פרמטרים!$AF$5))))))</f>
        <v/>
      </c>
      <c r="AI35" s="42"/>
      <c r="AJ35" s="121" t="str">
        <f t="shared" si="6"/>
        <v/>
      </c>
      <c r="AK35" s="42"/>
      <c r="AL35" s="123"/>
      <c r="AM35" s="123"/>
      <c r="AN35" s="124" t="str">
        <f t="shared" si="2"/>
        <v/>
      </c>
      <c r="AO35" s="42"/>
      <c r="AP35" s="126" t="str">
        <f t="shared" si="3"/>
        <v/>
      </c>
      <c r="AQ35" s="126"/>
      <c r="AR35" s="53"/>
      <c r="AS35" s="53"/>
      <c r="AT35" s="53"/>
      <c r="AU35" s="127"/>
      <c r="AV35" s="42"/>
      <c r="AW35" s="42"/>
      <c r="AX35" s="83" t="str">
        <f t="shared" si="7"/>
        <v/>
      </c>
      <c r="AY35" s="87" t="str">
        <f t="shared" si="4"/>
        <v/>
      </c>
      <c r="AZ35" s="87" t="str">
        <f t="shared" si="5"/>
        <v/>
      </c>
    </row>
    <row r="36" spans="1:52">
      <c r="A36" s="30" t="str">
        <f t="shared" si="0"/>
        <v>משרד האנרגיה</v>
      </c>
      <c r="B36" s="31" t="str">
        <f t="shared" si="1"/>
        <v>energy</v>
      </c>
      <c r="C36" s="23">
        <v>31</v>
      </c>
      <c r="D36" s="23" t="str">
        <f>IF(E36="","",IF(סימול="","לא הוגדר שם משרד",CONCATENATE(סימול,".DB.",COUNTIF($B$5:B35,$B36)+1)))</f>
        <v/>
      </c>
      <c r="E36" s="41"/>
      <c r="F36" s="52"/>
      <c r="G36" s="43"/>
      <c r="H36" s="42"/>
      <c r="I36" s="43"/>
      <c r="J36" s="42"/>
      <c r="K36" s="43"/>
      <c r="L36" s="42"/>
      <c r="M36" s="43"/>
      <c r="N36" s="42"/>
      <c r="O36" s="43"/>
      <c r="P36" s="42"/>
      <c r="Q36" s="42"/>
      <c r="R36" s="42"/>
      <c r="S36" s="43"/>
      <c r="T36" s="43"/>
      <c r="U36" s="42"/>
      <c r="V36" s="43"/>
      <c r="W36" s="42"/>
      <c r="X36" s="53"/>
      <c r="Y36" s="43"/>
      <c r="Z36" s="42"/>
      <c r="AA36" s="43"/>
      <c r="AB36" s="43"/>
      <c r="AC36" s="42"/>
      <c r="AD36" s="43" t="str">
        <f>IF(E36="","",IF(T36=פרמטרים!$T$6,פרמטרים!$V$8,פרמטרים!$V$3))</f>
        <v/>
      </c>
      <c r="AE36" s="42"/>
      <c r="AF36" s="121" t="str">
        <f>IF(E36="","",IF(AD36="הוחלט לא להנגיש",פרמטרים!$AF$7,IF(AD36="בוצע",פרמטרים!$AF$6,IF(OR('רשימת מאגרים'!O36=פרמטרים!$J$3,AND('רשימת מאגרים'!O36=פרמטרים!$J$4,'רשימת מאגרים'!M36&lt;&gt;"")),פרמטרים!$AF$3,IF(OR('רשימת מאגרים'!O36=פרמטרים!$J$4,AND('רשימת מאגרים'!O36=פרמטרים!$J$5,'רשימת מאגרים'!M36&lt;&gt;"")),פרמטרים!$AF$4,פרמטרים!$AF$5)))))</f>
        <v/>
      </c>
      <c r="AG36" s="42"/>
      <c r="AH36" s="121" t="str">
        <f>IF(E36="","",IF(AD36="הוחלט לא להנגיש",פרמטרים!$AF$7,IF(AD36="בוצע",פרמטרים!$AF$6,IF(T36=פרמטרים!$T$6,פרמטרים!$AF$7,IF(AB36=פרמטרים!$N$5,פרמטרים!$AF$3,IF(OR(AB36=פרמטרים!$N$4,T36=פרמטרים!$T$5),פרמטרים!$AF$4,פרמטרים!$AF$5))))))</f>
        <v/>
      </c>
      <c r="AI36" s="42"/>
      <c r="AJ36" s="121" t="str">
        <f t="shared" si="6"/>
        <v/>
      </c>
      <c r="AK36" s="42"/>
      <c r="AL36" s="123"/>
      <c r="AM36" s="123"/>
      <c r="AN36" s="124" t="str">
        <f t="shared" si="2"/>
        <v/>
      </c>
      <c r="AO36" s="42"/>
      <c r="AP36" s="126" t="str">
        <f t="shared" si="3"/>
        <v/>
      </c>
      <c r="AQ36" s="126"/>
      <c r="AR36" s="53"/>
      <c r="AS36" s="53"/>
      <c r="AT36" s="53"/>
      <c r="AU36" s="127"/>
      <c r="AV36" s="42"/>
      <c r="AW36" s="42"/>
      <c r="AX36" s="83" t="str">
        <f t="shared" si="7"/>
        <v/>
      </c>
      <c r="AY36" s="87" t="str">
        <f t="shared" si="4"/>
        <v/>
      </c>
      <c r="AZ36" s="87" t="str">
        <f t="shared" si="5"/>
        <v/>
      </c>
    </row>
    <row r="37" spans="1:52">
      <c r="A37" s="30" t="str">
        <f t="shared" si="0"/>
        <v>משרד האנרגיה</v>
      </c>
      <c r="B37" s="31" t="str">
        <f t="shared" si="1"/>
        <v>energy</v>
      </c>
      <c r="C37" s="23">
        <v>32</v>
      </c>
      <c r="D37" s="23" t="str">
        <f>IF(E37="","",IF(סימול="","לא הוגדר שם משרד",CONCATENATE(סימול,".DB.",COUNTIF($B$5:B36,$B37)+1)))</f>
        <v/>
      </c>
      <c r="E37" s="41"/>
      <c r="F37" s="52"/>
      <c r="G37" s="43"/>
      <c r="H37" s="42"/>
      <c r="I37" s="43"/>
      <c r="J37" s="42"/>
      <c r="K37" s="43"/>
      <c r="L37" s="42"/>
      <c r="M37" s="43"/>
      <c r="N37" s="42"/>
      <c r="O37" s="43"/>
      <c r="P37" s="42"/>
      <c r="Q37" s="42"/>
      <c r="R37" s="42"/>
      <c r="S37" s="43"/>
      <c r="T37" s="43"/>
      <c r="U37" s="42"/>
      <c r="V37" s="43"/>
      <c r="W37" s="42"/>
      <c r="X37" s="53"/>
      <c r="Y37" s="43"/>
      <c r="Z37" s="42"/>
      <c r="AA37" s="43"/>
      <c r="AB37" s="43"/>
      <c r="AC37" s="42"/>
      <c r="AD37" s="43" t="str">
        <f>IF(E37="","",IF(T37=פרמטרים!$T$6,פרמטרים!$V$8,פרמטרים!$V$3))</f>
        <v/>
      </c>
      <c r="AE37" s="42"/>
      <c r="AF37" s="121" t="str">
        <f>IF(E37="","",IF(AD37="הוחלט לא להנגיש",פרמטרים!$AF$7,IF(AD37="בוצע",פרמטרים!$AF$6,IF(OR('רשימת מאגרים'!O37=פרמטרים!$J$3,AND('רשימת מאגרים'!O37=פרמטרים!$J$4,'רשימת מאגרים'!M37&lt;&gt;"")),פרמטרים!$AF$3,IF(OR('רשימת מאגרים'!O37=פרמטרים!$J$4,AND('רשימת מאגרים'!O37=פרמטרים!$J$5,'רשימת מאגרים'!M37&lt;&gt;"")),פרמטרים!$AF$4,פרמטרים!$AF$5)))))</f>
        <v/>
      </c>
      <c r="AG37" s="42"/>
      <c r="AH37" s="121" t="str">
        <f>IF(E37="","",IF(AD37="הוחלט לא להנגיש",פרמטרים!$AF$7,IF(AD37="בוצע",פרמטרים!$AF$6,IF(T37=פרמטרים!$T$6,פרמטרים!$AF$7,IF(AB37=פרמטרים!$N$5,פרמטרים!$AF$3,IF(OR(AB37=פרמטרים!$N$4,T37=פרמטרים!$T$5),פרמטרים!$AF$4,פרמטרים!$AF$5))))))</f>
        <v/>
      </c>
      <c r="AI37" s="42"/>
      <c r="AJ37" s="121" t="str">
        <f t="shared" si="6"/>
        <v/>
      </c>
      <c r="AK37" s="42"/>
      <c r="AL37" s="123"/>
      <c r="AM37" s="123"/>
      <c r="AN37" s="124" t="str">
        <f t="shared" si="2"/>
        <v/>
      </c>
      <c r="AO37" s="42"/>
      <c r="AP37" s="126" t="str">
        <f t="shared" si="3"/>
        <v/>
      </c>
      <c r="AQ37" s="126"/>
      <c r="AR37" s="53"/>
      <c r="AS37" s="53"/>
      <c r="AT37" s="53"/>
      <c r="AU37" s="127"/>
      <c r="AV37" s="42"/>
      <c r="AW37" s="42"/>
      <c r="AX37" s="83" t="str">
        <f t="shared" si="7"/>
        <v/>
      </c>
      <c r="AY37" s="87" t="str">
        <f t="shared" si="4"/>
        <v/>
      </c>
      <c r="AZ37" s="87" t="str">
        <f t="shared" si="5"/>
        <v/>
      </c>
    </row>
    <row r="38" spans="1:52">
      <c r="A38" s="30" t="str">
        <f t="shared" ref="A38:A69" si="8">IF(המשרד="","",המשרד)</f>
        <v>משרד האנרגיה</v>
      </c>
      <c r="B38" s="31" t="str">
        <f t="shared" ref="B38:B69" si="9">IF(סימול="","",סימול)</f>
        <v>energy</v>
      </c>
      <c r="C38" s="23">
        <v>33</v>
      </c>
      <c r="D38" s="23" t="str">
        <f>IF(E38="","",IF(סימול="","לא הוגדר שם משרד",CONCATENATE(סימול,".DB.",COUNTIF($B$5:B37,$B38)+1)))</f>
        <v/>
      </c>
      <c r="E38" s="41"/>
      <c r="F38" s="52"/>
      <c r="G38" s="43"/>
      <c r="H38" s="42"/>
      <c r="I38" s="43"/>
      <c r="J38" s="42"/>
      <c r="K38" s="43"/>
      <c r="L38" s="42"/>
      <c r="M38" s="43"/>
      <c r="N38" s="42"/>
      <c r="O38" s="43"/>
      <c r="P38" s="42"/>
      <c r="Q38" s="42"/>
      <c r="R38" s="42"/>
      <c r="S38" s="43"/>
      <c r="T38" s="43"/>
      <c r="U38" s="42"/>
      <c r="V38" s="43"/>
      <c r="W38" s="42"/>
      <c r="X38" s="53"/>
      <c r="Y38" s="43"/>
      <c r="Z38" s="42"/>
      <c r="AA38" s="43"/>
      <c r="AB38" s="43"/>
      <c r="AC38" s="42"/>
      <c r="AD38" s="43" t="str">
        <f>IF(E38="","",IF(T38=פרמטרים!$T$6,פרמטרים!$V$8,פרמטרים!$V$3))</f>
        <v/>
      </c>
      <c r="AE38" s="42"/>
      <c r="AF38" s="121" t="str">
        <f>IF(E38="","",IF(AD38="הוחלט לא להנגיש",פרמטרים!$AF$7,IF(AD38="בוצע",פרמטרים!$AF$6,IF(OR('רשימת מאגרים'!O38=פרמטרים!$J$3,AND('רשימת מאגרים'!O38=פרמטרים!$J$4,'רשימת מאגרים'!M38&lt;&gt;"")),פרמטרים!$AF$3,IF(OR('רשימת מאגרים'!O38=פרמטרים!$J$4,AND('רשימת מאגרים'!O38=פרמטרים!$J$5,'רשימת מאגרים'!M38&lt;&gt;"")),פרמטרים!$AF$4,פרמטרים!$AF$5)))))</f>
        <v/>
      </c>
      <c r="AG38" s="42"/>
      <c r="AH38" s="121" t="str">
        <f>IF(E38="","",IF(AD38="הוחלט לא להנגיש",פרמטרים!$AF$7,IF(AD38="בוצע",פרמטרים!$AF$6,IF(T38=פרמטרים!$T$6,פרמטרים!$AF$7,IF(AB38=פרמטרים!$N$5,פרמטרים!$AF$3,IF(OR(AB38=פרמטרים!$N$4,T38=פרמטרים!$T$5),פרמטרים!$AF$4,פרמטרים!$AF$5))))))</f>
        <v/>
      </c>
      <c r="AI38" s="42"/>
      <c r="AJ38" s="121" t="str">
        <f t="shared" si="6"/>
        <v/>
      </c>
      <c r="AK38" s="42"/>
      <c r="AL38" s="123"/>
      <c r="AM38" s="123"/>
      <c r="AN38" s="124" t="str">
        <f t="shared" ref="AN38:AN69" si="10">IF($E38="","",IFERROR(AL38*$AL$1,0)+AM38)</f>
        <v/>
      </c>
      <c r="AO38" s="42"/>
      <c r="AP38" s="126" t="str">
        <f t="shared" ref="AP38:AP69" si="11">IF(E38="","",IF(Y38="","",Y38))</f>
        <v/>
      </c>
      <c r="AQ38" s="126"/>
      <c r="AR38" s="53"/>
      <c r="AS38" s="53"/>
      <c r="AT38" s="53"/>
      <c r="AU38" s="127"/>
      <c r="AV38" s="42"/>
      <c r="AW38" s="42"/>
      <c r="AX38" s="83" t="str">
        <f t="shared" si="7"/>
        <v/>
      </c>
      <c r="AY38" s="87" t="str">
        <f t="shared" ref="AY38:AY69" si="12">IFERROR(IF($AR38="","",YEAR($AR38)),"")</f>
        <v/>
      </c>
      <c r="AZ38" s="87" t="str">
        <f t="shared" ref="AZ38:AZ69" si="13">IFERROR(IF($AR38="","",CONCATENATE(IF(MONTH($AR38)&lt;4,"Q1",IF(MONTH($AR38)&lt;7,"Q2",IF($AR38&lt;10,"Q3","Q4"))),"/",YEAR($AR38))),"")</f>
        <v/>
      </c>
    </row>
    <row r="39" spans="1:52">
      <c r="A39" s="30" t="str">
        <f t="shared" si="8"/>
        <v>משרד האנרגיה</v>
      </c>
      <c r="B39" s="31" t="str">
        <f t="shared" si="9"/>
        <v>energy</v>
      </c>
      <c r="C39" s="23">
        <v>34</v>
      </c>
      <c r="D39" s="23" t="str">
        <f>IF(E39="","",IF(סימול="","לא הוגדר שם משרד",CONCATENATE(סימול,".DB.",COUNTIF($B$5:B38,$B39)+1)))</f>
        <v/>
      </c>
      <c r="E39" s="41"/>
      <c r="F39" s="52"/>
      <c r="G39" s="43"/>
      <c r="H39" s="42"/>
      <c r="I39" s="43"/>
      <c r="J39" s="42"/>
      <c r="K39" s="43"/>
      <c r="L39" s="42"/>
      <c r="M39" s="43"/>
      <c r="N39" s="42"/>
      <c r="O39" s="43"/>
      <c r="P39" s="42"/>
      <c r="Q39" s="42"/>
      <c r="R39" s="42"/>
      <c r="S39" s="43"/>
      <c r="T39" s="43"/>
      <c r="U39" s="42"/>
      <c r="V39" s="43"/>
      <c r="W39" s="42"/>
      <c r="X39" s="53"/>
      <c r="Y39" s="43"/>
      <c r="Z39" s="42"/>
      <c r="AA39" s="43"/>
      <c r="AB39" s="43"/>
      <c r="AC39" s="42"/>
      <c r="AD39" s="43" t="str">
        <f>IF(E39="","",IF(T39=פרמטרים!$T$6,פרמטרים!$V$8,פרמטרים!$V$3))</f>
        <v/>
      </c>
      <c r="AE39" s="42"/>
      <c r="AF39" s="121" t="str">
        <f>IF(E39="","",IF(AD39="הוחלט לא להנגיש",פרמטרים!$AF$7,IF(AD39="בוצע",פרמטרים!$AF$6,IF(OR('רשימת מאגרים'!O39=פרמטרים!$J$3,AND('רשימת מאגרים'!O39=פרמטרים!$J$4,'רשימת מאגרים'!M39&lt;&gt;"")),פרמטרים!$AF$3,IF(OR('רשימת מאגרים'!O39=פרמטרים!$J$4,AND('רשימת מאגרים'!O39=פרמטרים!$J$5,'רשימת מאגרים'!M39&lt;&gt;"")),פרמטרים!$AF$4,פרמטרים!$AF$5)))))</f>
        <v/>
      </c>
      <c r="AG39" s="42"/>
      <c r="AH39" s="121" t="str">
        <f>IF(E39="","",IF(AD39="הוחלט לא להנגיש",פרמטרים!$AF$7,IF(AD39="בוצע",פרמטרים!$AF$6,IF(T39=פרמטרים!$T$6,פרמטרים!$AF$7,IF(AB39=פרמטרים!$N$5,פרמטרים!$AF$3,IF(OR(AB39=פרמטרים!$N$4,T39=פרמטרים!$T$5),פרמטרים!$AF$4,פרמטרים!$AF$5))))))</f>
        <v/>
      </c>
      <c r="AI39" s="42"/>
      <c r="AJ39" s="121" t="str">
        <f t="shared" si="6"/>
        <v/>
      </c>
      <c r="AK39" s="42"/>
      <c r="AL39" s="123"/>
      <c r="AM39" s="123"/>
      <c r="AN39" s="124" t="str">
        <f t="shared" si="10"/>
        <v/>
      </c>
      <c r="AO39" s="42"/>
      <c r="AP39" s="126" t="str">
        <f t="shared" si="11"/>
        <v/>
      </c>
      <c r="AQ39" s="126"/>
      <c r="AR39" s="53"/>
      <c r="AS39" s="53"/>
      <c r="AT39" s="53"/>
      <c r="AU39" s="127"/>
      <c r="AV39" s="42"/>
      <c r="AW39" s="42"/>
      <c r="AX39" s="83" t="str">
        <f t="shared" ref="AX39:AX70" si="14">IF(E39="","","כן")</f>
        <v/>
      </c>
      <c r="AY39" s="87" t="str">
        <f t="shared" si="12"/>
        <v/>
      </c>
      <c r="AZ39" s="87" t="str">
        <f t="shared" si="13"/>
        <v/>
      </c>
    </row>
    <row r="40" spans="1:52">
      <c r="A40" s="30" t="str">
        <f t="shared" si="8"/>
        <v>משרד האנרגיה</v>
      </c>
      <c r="B40" s="31" t="str">
        <f t="shared" si="9"/>
        <v>energy</v>
      </c>
      <c r="C40" s="23">
        <v>35</v>
      </c>
      <c r="D40" s="23" t="str">
        <f>IF(E40="","",IF(סימול="","לא הוגדר שם משרד",CONCATENATE(סימול,".DB.",COUNTIF($B$5:B39,$B40)+1)))</f>
        <v/>
      </c>
      <c r="E40" s="41"/>
      <c r="F40" s="52"/>
      <c r="G40" s="43"/>
      <c r="H40" s="42"/>
      <c r="I40" s="43"/>
      <c r="J40" s="42"/>
      <c r="K40" s="43"/>
      <c r="L40" s="42"/>
      <c r="M40" s="43"/>
      <c r="N40" s="42"/>
      <c r="O40" s="43"/>
      <c r="P40" s="42"/>
      <c r="Q40" s="42"/>
      <c r="R40" s="42"/>
      <c r="S40" s="43"/>
      <c r="T40" s="43"/>
      <c r="U40" s="42"/>
      <c r="V40" s="43"/>
      <c r="W40" s="42"/>
      <c r="X40" s="53"/>
      <c r="Y40" s="43"/>
      <c r="Z40" s="42"/>
      <c r="AA40" s="43"/>
      <c r="AB40" s="43"/>
      <c r="AC40" s="42"/>
      <c r="AD40" s="43" t="str">
        <f>IF(E40="","",IF(T40=פרמטרים!$T$6,פרמטרים!$V$8,פרמטרים!$V$3))</f>
        <v/>
      </c>
      <c r="AE40" s="42"/>
      <c r="AF40" s="121" t="str">
        <f>IF(E40="","",IF(AD40="הוחלט לא להנגיש",פרמטרים!$AF$7,IF(AD40="בוצע",פרמטרים!$AF$6,IF(OR('רשימת מאגרים'!O40=פרמטרים!$J$3,AND('רשימת מאגרים'!O40=פרמטרים!$J$4,'רשימת מאגרים'!M40&lt;&gt;"")),פרמטרים!$AF$3,IF(OR('רשימת מאגרים'!O40=פרמטרים!$J$4,AND('רשימת מאגרים'!O40=פרמטרים!$J$5,'רשימת מאגרים'!M40&lt;&gt;"")),פרמטרים!$AF$4,פרמטרים!$AF$5)))))</f>
        <v/>
      </c>
      <c r="AG40" s="42"/>
      <c r="AH40" s="121" t="str">
        <f>IF(E40="","",IF(AD40="הוחלט לא להנגיש",פרמטרים!$AF$7,IF(AD40="בוצע",פרמטרים!$AF$6,IF(T40=פרמטרים!$T$6,פרמטרים!$AF$7,IF(AB40=פרמטרים!$N$5,פרמטרים!$AF$3,IF(OR(AB40=פרמטרים!$N$4,T40=פרמטרים!$T$5),פרמטרים!$AF$4,פרמטרים!$AF$5))))))</f>
        <v/>
      </c>
      <c r="AI40" s="42"/>
      <c r="AJ40" s="121" t="str">
        <f t="shared" si="6"/>
        <v/>
      </c>
      <c r="AK40" s="42"/>
      <c r="AL40" s="123"/>
      <c r="AM40" s="123"/>
      <c r="AN40" s="124" t="str">
        <f t="shared" si="10"/>
        <v/>
      </c>
      <c r="AO40" s="42"/>
      <c r="AP40" s="126" t="str">
        <f t="shared" si="11"/>
        <v/>
      </c>
      <c r="AQ40" s="126"/>
      <c r="AR40" s="53"/>
      <c r="AS40" s="53"/>
      <c r="AT40" s="53"/>
      <c r="AU40" s="127"/>
      <c r="AV40" s="42"/>
      <c r="AW40" s="42"/>
      <c r="AX40" s="83" t="str">
        <f t="shared" si="14"/>
        <v/>
      </c>
      <c r="AY40" s="87" t="str">
        <f t="shared" si="12"/>
        <v/>
      </c>
      <c r="AZ40" s="87" t="str">
        <f t="shared" si="13"/>
        <v/>
      </c>
    </row>
    <row r="41" spans="1:52">
      <c r="A41" s="30" t="str">
        <f t="shared" si="8"/>
        <v>משרד האנרגיה</v>
      </c>
      <c r="B41" s="31" t="str">
        <f t="shared" si="9"/>
        <v>energy</v>
      </c>
      <c r="C41" s="23">
        <v>36</v>
      </c>
      <c r="D41" s="23" t="str">
        <f>IF(E41="","",IF(סימול="","לא הוגדר שם משרד",CONCATENATE(סימול,".DB.",COUNTIF($B$5:B40,$B41)+1)))</f>
        <v/>
      </c>
      <c r="E41" s="41"/>
      <c r="F41" s="52"/>
      <c r="G41" s="43"/>
      <c r="H41" s="42"/>
      <c r="I41" s="43"/>
      <c r="J41" s="42"/>
      <c r="K41" s="43"/>
      <c r="L41" s="42"/>
      <c r="M41" s="43"/>
      <c r="N41" s="42"/>
      <c r="O41" s="43"/>
      <c r="P41" s="42"/>
      <c r="Q41" s="42"/>
      <c r="R41" s="42"/>
      <c r="S41" s="43"/>
      <c r="T41" s="43"/>
      <c r="U41" s="42"/>
      <c r="V41" s="43"/>
      <c r="W41" s="42"/>
      <c r="X41" s="53"/>
      <c r="Y41" s="43"/>
      <c r="Z41" s="42"/>
      <c r="AA41" s="43"/>
      <c r="AB41" s="43"/>
      <c r="AC41" s="42"/>
      <c r="AD41" s="43" t="str">
        <f>IF(E41="","",IF(T41=פרמטרים!$T$6,פרמטרים!$V$8,פרמטרים!$V$3))</f>
        <v/>
      </c>
      <c r="AE41" s="42"/>
      <c r="AF41" s="121" t="str">
        <f>IF(E41="","",IF(AD41="הוחלט לא להנגיש",פרמטרים!$AF$7,IF(AD41="בוצע",פרמטרים!$AF$6,IF(OR('רשימת מאגרים'!O41=פרמטרים!$J$3,AND('רשימת מאגרים'!O41=פרמטרים!$J$4,'רשימת מאגרים'!M41&lt;&gt;"")),פרמטרים!$AF$3,IF(OR('רשימת מאגרים'!O41=פרמטרים!$J$4,AND('רשימת מאגרים'!O41=פרמטרים!$J$5,'רשימת מאגרים'!M41&lt;&gt;"")),פרמטרים!$AF$4,פרמטרים!$AF$5)))))</f>
        <v/>
      </c>
      <c r="AG41" s="42"/>
      <c r="AH41" s="121" t="str">
        <f>IF(E41="","",IF(AD41="הוחלט לא להנגיש",פרמטרים!$AF$7,IF(AD41="בוצע",פרמטרים!$AF$6,IF(T41=פרמטרים!$T$6,פרמטרים!$AF$7,IF(AB41=פרמטרים!$N$5,פרמטרים!$AF$3,IF(OR(AB41=פרמטרים!$N$4,T41=פרמטרים!$T$5),פרמטרים!$AF$4,פרמטרים!$AF$5))))))</f>
        <v/>
      </c>
      <c r="AI41" s="42"/>
      <c r="AJ41" s="121" t="str">
        <f t="shared" si="6"/>
        <v/>
      </c>
      <c r="AK41" s="42"/>
      <c r="AL41" s="123"/>
      <c r="AM41" s="123"/>
      <c r="AN41" s="124" t="str">
        <f t="shared" si="10"/>
        <v/>
      </c>
      <c r="AO41" s="42"/>
      <c r="AP41" s="126" t="str">
        <f t="shared" si="11"/>
        <v/>
      </c>
      <c r="AQ41" s="126"/>
      <c r="AR41" s="53"/>
      <c r="AS41" s="53"/>
      <c r="AT41" s="53"/>
      <c r="AU41" s="127"/>
      <c r="AV41" s="42"/>
      <c r="AW41" s="42"/>
      <c r="AX41" s="83" t="str">
        <f t="shared" si="14"/>
        <v/>
      </c>
      <c r="AY41" s="87" t="str">
        <f t="shared" si="12"/>
        <v/>
      </c>
      <c r="AZ41" s="87" t="str">
        <f t="shared" si="13"/>
        <v/>
      </c>
    </row>
    <row r="42" spans="1:52">
      <c r="A42" s="30" t="str">
        <f t="shared" si="8"/>
        <v>משרד האנרגיה</v>
      </c>
      <c r="B42" s="31" t="str">
        <f t="shared" si="9"/>
        <v>energy</v>
      </c>
      <c r="C42" s="23">
        <v>37</v>
      </c>
      <c r="D42" s="23" t="str">
        <f>IF(E42="","",IF(סימול="","לא הוגדר שם משרד",CONCATENATE(סימול,".DB.",COUNTIF($B$5:B41,$B42)+1)))</f>
        <v/>
      </c>
      <c r="E42" s="41"/>
      <c r="F42" s="52"/>
      <c r="G42" s="43"/>
      <c r="H42" s="42"/>
      <c r="I42" s="43"/>
      <c r="J42" s="42"/>
      <c r="K42" s="43"/>
      <c r="L42" s="42"/>
      <c r="M42" s="43"/>
      <c r="N42" s="42"/>
      <c r="O42" s="43"/>
      <c r="P42" s="42"/>
      <c r="Q42" s="42"/>
      <c r="R42" s="42"/>
      <c r="S42" s="43"/>
      <c r="T42" s="43"/>
      <c r="U42" s="42"/>
      <c r="V42" s="43"/>
      <c r="W42" s="42"/>
      <c r="X42" s="53"/>
      <c r="Y42" s="43"/>
      <c r="Z42" s="42"/>
      <c r="AA42" s="43"/>
      <c r="AB42" s="43"/>
      <c r="AC42" s="42"/>
      <c r="AD42" s="43" t="str">
        <f>IF(E42="","",IF(T42=פרמטרים!$T$6,פרמטרים!$V$8,פרמטרים!$V$3))</f>
        <v/>
      </c>
      <c r="AE42" s="42"/>
      <c r="AF42" s="121" t="str">
        <f>IF(E42="","",IF(AD42="הוחלט לא להנגיש",פרמטרים!$AF$7,IF(AD42="בוצע",פרמטרים!$AF$6,IF(OR('רשימת מאגרים'!O42=פרמטרים!$J$3,AND('רשימת מאגרים'!O42=פרמטרים!$J$4,'רשימת מאגרים'!M42&lt;&gt;"")),פרמטרים!$AF$3,IF(OR('רשימת מאגרים'!O42=פרמטרים!$J$4,AND('רשימת מאגרים'!O42=פרמטרים!$J$5,'רשימת מאגרים'!M42&lt;&gt;"")),פרמטרים!$AF$4,פרמטרים!$AF$5)))))</f>
        <v/>
      </c>
      <c r="AG42" s="42"/>
      <c r="AH42" s="121" t="str">
        <f>IF(E42="","",IF(AD42="הוחלט לא להנגיש",פרמטרים!$AF$7,IF(AD42="בוצע",פרמטרים!$AF$6,IF(T42=פרמטרים!$T$6,פרמטרים!$AF$7,IF(AB42=פרמטרים!$N$5,פרמטרים!$AF$3,IF(OR(AB42=פרמטרים!$N$4,T42=פרמטרים!$T$5),פרמטרים!$AF$4,פרמטרים!$AF$5))))))</f>
        <v/>
      </c>
      <c r="AI42" s="42"/>
      <c r="AJ42" s="121" t="str">
        <f t="shared" si="6"/>
        <v/>
      </c>
      <c r="AK42" s="42"/>
      <c r="AL42" s="123"/>
      <c r="AM42" s="123"/>
      <c r="AN42" s="124" t="str">
        <f t="shared" si="10"/>
        <v/>
      </c>
      <c r="AO42" s="42"/>
      <c r="AP42" s="126" t="str">
        <f t="shared" si="11"/>
        <v/>
      </c>
      <c r="AQ42" s="126"/>
      <c r="AR42" s="53"/>
      <c r="AS42" s="53"/>
      <c r="AT42" s="53"/>
      <c r="AU42" s="127"/>
      <c r="AV42" s="42"/>
      <c r="AW42" s="42"/>
      <c r="AX42" s="83" t="str">
        <f t="shared" si="14"/>
        <v/>
      </c>
      <c r="AY42" s="87" t="str">
        <f t="shared" si="12"/>
        <v/>
      </c>
      <c r="AZ42" s="87" t="str">
        <f t="shared" si="13"/>
        <v/>
      </c>
    </row>
    <row r="43" spans="1:52">
      <c r="A43" s="30" t="str">
        <f t="shared" si="8"/>
        <v>משרד האנרגיה</v>
      </c>
      <c r="B43" s="31" t="str">
        <f t="shared" si="9"/>
        <v>energy</v>
      </c>
      <c r="C43" s="23">
        <v>38</v>
      </c>
      <c r="D43" s="23" t="str">
        <f>IF(E43="","",IF(סימול="","לא הוגדר שם משרד",CONCATENATE(סימול,".DB.",COUNTIF($B$5:B42,$B43)+1)))</f>
        <v/>
      </c>
      <c r="E43" s="41"/>
      <c r="F43" s="52"/>
      <c r="G43" s="43"/>
      <c r="H43" s="42"/>
      <c r="I43" s="43"/>
      <c r="J43" s="42"/>
      <c r="K43" s="43"/>
      <c r="L43" s="42"/>
      <c r="M43" s="43"/>
      <c r="N43" s="42"/>
      <c r="O43" s="43"/>
      <c r="P43" s="42"/>
      <c r="Q43" s="42"/>
      <c r="R43" s="42"/>
      <c r="S43" s="43"/>
      <c r="T43" s="43"/>
      <c r="U43" s="42"/>
      <c r="V43" s="43"/>
      <c r="W43" s="42"/>
      <c r="X43" s="53"/>
      <c r="Y43" s="43"/>
      <c r="Z43" s="42"/>
      <c r="AA43" s="43"/>
      <c r="AB43" s="43"/>
      <c r="AC43" s="42"/>
      <c r="AD43" s="43" t="str">
        <f>IF(E43="","",IF(T43=פרמטרים!$T$6,פרמטרים!$V$8,פרמטרים!$V$3))</f>
        <v/>
      </c>
      <c r="AE43" s="42"/>
      <c r="AF43" s="121" t="str">
        <f>IF(E43="","",IF(AD43="הוחלט לא להנגיש",פרמטרים!$AF$7,IF(AD43="בוצע",פרמטרים!$AF$6,IF(OR('רשימת מאגרים'!O43=פרמטרים!$J$3,AND('רשימת מאגרים'!O43=פרמטרים!$J$4,'רשימת מאגרים'!M43&lt;&gt;"")),פרמטרים!$AF$3,IF(OR('רשימת מאגרים'!O43=פרמטרים!$J$4,AND('רשימת מאגרים'!O43=פרמטרים!$J$5,'רשימת מאגרים'!M43&lt;&gt;"")),פרמטרים!$AF$4,פרמטרים!$AF$5)))))</f>
        <v/>
      </c>
      <c r="AG43" s="42"/>
      <c r="AH43" s="121" t="str">
        <f>IF(E43="","",IF(AD43="הוחלט לא להנגיש",פרמטרים!$AF$7,IF(AD43="בוצע",פרמטרים!$AF$6,IF(T43=פרמטרים!$T$6,פרמטרים!$AF$7,IF(AB43=פרמטרים!$N$5,פרמטרים!$AF$3,IF(OR(AB43=פרמטרים!$N$4,T43=פרמטרים!$T$5),פרמטרים!$AF$4,פרמטרים!$AF$5))))))</f>
        <v/>
      </c>
      <c r="AI43" s="42"/>
      <c r="AJ43" s="121" t="str">
        <f t="shared" si="6"/>
        <v/>
      </c>
      <c r="AK43" s="42"/>
      <c r="AL43" s="123"/>
      <c r="AM43" s="123"/>
      <c r="AN43" s="124" t="str">
        <f t="shared" si="10"/>
        <v/>
      </c>
      <c r="AO43" s="42"/>
      <c r="AP43" s="126" t="str">
        <f t="shared" si="11"/>
        <v/>
      </c>
      <c r="AQ43" s="126"/>
      <c r="AR43" s="53"/>
      <c r="AS43" s="53"/>
      <c r="AT43" s="53"/>
      <c r="AU43" s="127"/>
      <c r="AV43" s="42"/>
      <c r="AW43" s="42"/>
      <c r="AX43" s="83" t="str">
        <f t="shared" si="14"/>
        <v/>
      </c>
      <c r="AY43" s="87" t="str">
        <f t="shared" si="12"/>
        <v/>
      </c>
      <c r="AZ43" s="87" t="str">
        <f t="shared" si="13"/>
        <v/>
      </c>
    </row>
    <row r="44" spans="1:52">
      <c r="A44" s="30" t="str">
        <f t="shared" si="8"/>
        <v>משרד האנרגיה</v>
      </c>
      <c r="B44" s="31" t="str">
        <f t="shared" si="9"/>
        <v>energy</v>
      </c>
      <c r="C44" s="23">
        <v>39</v>
      </c>
      <c r="D44" s="23" t="str">
        <f>IF(E44="","",IF(סימול="","לא הוגדר שם משרד",CONCATENATE(סימול,".DB.",COUNTIF($B$5:B43,$B44)+1)))</f>
        <v/>
      </c>
      <c r="E44" s="41"/>
      <c r="F44" s="52"/>
      <c r="G44" s="43"/>
      <c r="H44" s="42"/>
      <c r="I44" s="43"/>
      <c r="J44" s="42"/>
      <c r="K44" s="43"/>
      <c r="L44" s="42"/>
      <c r="M44" s="43"/>
      <c r="N44" s="42"/>
      <c r="O44" s="43"/>
      <c r="P44" s="42"/>
      <c r="Q44" s="42"/>
      <c r="R44" s="42"/>
      <c r="S44" s="43"/>
      <c r="T44" s="43"/>
      <c r="U44" s="42"/>
      <c r="V44" s="43"/>
      <c r="W44" s="42"/>
      <c r="X44" s="53"/>
      <c r="Y44" s="43"/>
      <c r="Z44" s="42"/>
      <c r="AA44" s="43"/>
      <c r="AB44" s="43"/>
      <c r="AC44" s="42"/>
      <c r="AD44" s="43" t="str">
        <f>IF(E44="","",IF(T44=פרמטרים!$T$6,פרמטרים!$V$8,פרמטרים!$V$3))</f>
        <v/>
      </c>
      <c r="AE44" s="42"/>
      <c r="AF44" s="121" t="str">
        <f>IF(E44="","",IF(AD44="הוחלט לא להנגיש",פרמטרים!$AF$7,IF(AD44="בוצע",פרמטרים!$AF$6,IF(OR('רשימת מאגרים'!O44=פרמטרים!$J$3,AND('רשימת מאגרים'!O44=פרמטרים!$J$4,'רשימת מאגרים'!M44&lt;&gt;"")),פרמטרים!$AF$3,IF(OR('רשימת מאגרים'!O44=פרמטרים!$J$4,AND('רשימת מאגרים'!O44=פרמטרים!$J$5,'רשימת מאגרים'!M44&lt;&gt;"")),פרמטרים!$AF$4,פרמטרים!$AF$5)))))</f>
        <v/>
      </c>
      <c r="AG44" s="42"/>
      <c r="AH44" s="121" t="str">
        <f>IF(E44="","",IF(AD44="הוחלט לא להנגיש",פרמטרים!$AF$7,IF(AD44="בוצע",פרמטרים!$AF$6,IF(T44=פרמטרים!$T$6,פרמטרים!$AF$7,IF(AB44=פרמטרים!$N$5,פרמטרים!$AF$3,IF(OR(AB44=פרמטרים!$N$4,T44=פרמטרים!$T$5),פרמטרים!$AF$4,פרמטרים!$AF$5))))))</f>
        <v/>
      </c>
      <c r="AI44" s="42"/>
      <c r="AJ44" s="121" t="str">
        <f t="shared" si="6"/>
        <v/>
      </c>
      <c r="AK44" s="42"/>
      <c r="AL44" s="123"/>
      <c r="AM44" s="123"/>
      <c r="AN44" s="124" t="str">
        <f t="shared" si="10"/>
        <v/>
      </c>
      <c r="AO44" s="42"/>
      <c r="AP44" s="126" t="str">
        <f t="shared" si="11"/>
        <v/>
      </c>
      <c r="AQ44" s="126"/>
      <c r="AR44" s="53"/>
      <c r="AS44" s="53"/>
      <c r="AT44" s="53"/>
      <c r="AU44" s="127"/>
      <c r="AV44" s="42"/>
      <c r="AW44" s="42"/>
      <c r="AX44" s="83" t="str">
        <f t="shared" si="14"/>
        <v/>
      </c>
      <c r="AY44" s="87" t="str">
        <f t="shared" si="12"/>
        <v/>
      </c>
      <c r="AZ44" s="87" t="str">
        <f t="shared" si="13"/>
        <v/>
      </c>
    </row>
    <row r="45" spans="1:52">
      <c r="A45" s="30" t="str">
        <f t="shared" si="8"/>
        <v>משרד האנרגיה</v>
      </c>
      <c r="B45" s="31" t="str">
        <f t="shared" si="9"/>
        <v>energy</v>
      </c>
      <c r="C45" s="23">
        <v>40</v>
      </c>
      <c r="D45" s="23" t="str">
        <f>IF(E45="","",IF(סימול="","לא הוגדר שם משרד",CONCATENATE(סימול,".DB.",COUNTIF($B$5:B44,$B45)+1)))</f>
        <v/>
      </c>
      <c r="E45" s="41"/>
      <c r="F45" s="52"/>
      <c r="G45" s="43"/>
      <c r="H45" s="42"/>
      <c r="I45" s="43"/>
      <c r="J45" s="42"/>
      <c r="K45" s="43"/>
      <c r="L45" s="42"/>
      <c r="M45" s="43"/>
      <c r="N45" s="42"/>
      <c r="O45" s="43"/>
      <c r="P45" s="42"/>
      <c r="Q45" s="42"/>
      <c r="R45" s="42"/>
      <c r="S45" s="43"/>
      <c r="T45" s="43"/>
      <c r="U45" s="42"/>
      <c r="V45" s="43"/>
      <c r="W45" s="42"/>
      <c r="X45" s="53"/>
      <c r="Y45" s="43"/>
      <c r="Z45" s="42"/>
      <c r="AA45" s="43"/>
      <c r="AB45" s="43"/>
      <c r="AC45" s="42"/>
      <c r="AD45" s="43" t="str">
        <f>IF(E45="","",IF(T45=פרמטרים!$T$6,פרמטרים!$V$8,פרמטרים!$V$3))</f>
        <v/>
      </c>
      <c r="AE45" s="42"/>
      <c r="AF45" s="121" t="str">
        <f>IF(E45="","",IF(AD45="הוחלט לא להנגיש",פרמטרים!$AF$7,IF(AD45="בוצע",פרמטרים!$AF$6,IF(OR('רשימת מאגרים'!O45=פרמטרים!$J$3,AND('רשימת מאגרים'!O45=פרמטרים!$J$4,'רשימת מאגרים'!M45&lt;&gt;"")),פרמטרים!$AF$3,IF(OR('רשימת מאגרים'!O45=פרמטרים!$J$4,AND('רשימת מאגרים'!O45=פרמטרים!$J$5,'רשימת מאגרים'!M45&lt;&gt;"")),פרמטרים!$AF$4,פרמטרים!$AF$5)))))</f>
        <v/>
      </c>
      <c r="AG45" s="42"/>
      <c r="AH45" s="121" t="str">
        <f>IF(E45="","",IF(AD45="הוחלט לא להנגיש",פרמטרים!$AF$7,IF(AD45="בוצע",פרמטרים!$AF$6,IF(T45=פרמטרים!$T$6,פרמטרים!$AF$7,IF(AB45=פרמטרים!$N$5,פרמטרים!$AF$3,IF(OR(AB45=פרמטרים!$N$4,T45=פרמטרים!$T$5),פרמטרים!$AF$4,פרמטרים!$AF$5))))))</f>
        <v/>
      </c>
      <c r="AI45" s="42"/>
      <c r="AJ45" s="121" t="str">
        <f t="shared" si="6"/>
        <v/>
      </c>
      <c r="AK45" s="42"/>
      <c r="AL45" s="123"/>
      <c r="AM45" s="123"/>
      <c r="AN45" s="124" t="str">
        <f t="shared" si="10"/>
        <v/>
      </c>
      <c r="AO45" s="42"/>
      <c r="AP45" s="126" t="str">
        <f t="shared" si="11"/>
        <v/>
      </c>
      <c r="AQ45" s="126"/>
      <c r="AR45" s="53"/>
      <c r="AS45" s="53"/>
      <c r="AT45" s="53"/>
      <c r="AU45" s="127"/>
      <c r="AV45" s="42"/>
      <c r="AW45" s="42"/>
      <c r="AX45" s="83" t="str">
        <f t="shared" si="14"/>
        <v/>
      </c>
      <c r="AY45" s="87" t="str">
        <f t="shared" si="12"/>
        <v/>
      </c>
      <c r="AZ45" s="87" t="str">
        <f t="shared" si="13"/>
        <v/>
      </c>
    </row>
    <row r="46" spans="1:52">
      <c r="A46" s="30" t="str">
        <f t="shared" si="8"/>
        <v>משרד האנרגיה</v>
      </c>
      <c r="B46" s="31" t="str">
        <f t="shared" si="9"/>
        <v>energy</v>
      </c>
      <c r="C46" s="23">
        <v>41</v>
      </c>
      <c r="D46" s="23" t="str">
        <f>IF(E46="","",IF(סימול="","לא הוגדר שם משרד",CONCATENATE(סימול,".DB.",COUNTIF($B$5:B45,$B46)+1)))</f>
        <v/>
      </c>
      <c r="E46" s="41"/>
      <c r="F46" s="52"/>
      <c r="G46" s="43"/>
      <c r="H46" s="42"/>
      <c r="I46" s="43"/>
      <c r="J46" s="42"/>
      <c r="K46" s="43"/>
      <c r="L46" s="42"/>
      <c r="M46" s="43"/>
      <c r="N46" s="42"/>
      <c r="O46" s="43"/>
      <c r="P46" s="42"/>
      <c r="Q46" s="42"/>
      <c r="R46" s="42"/>
      <c r="S46" s="43"/>
      <c r="T46" s="43"/>
      <c r="U46" s="42"/>
      <c r="V46" s="43"/>
      <c r="W46" s="42"/>
      <c r="X46" s="53"/>
      <c r="Y46" s="43"/>
      <c r="Z46" s="42"/>
      <c r="AA46" s="43"/>
      <c r="AB46" s="43"/>
      <c r="AC46" s="42"/>
      <c r="AD46" s="43" t="str">
        <f>IF(E46="","",IF(T46=פרמטרים!$T$6,פרמטרים!$V$8,פרמטרים!$V$3))</f>
        <v/>
      </c>
      <c r="AE46" s="42"/>
      <c r="AF46" s="121" t="str">
        <f>IF(E46="","",IF(AD46="הוחלט לא להנגיש",פרמטרים!$AF$7,IF(AD46="בוצע",פרמטרים!$AF$6,IF(OR('רשימת מאגרים'!O46=פרמטרים!$J$3,AND('רשימת מאגרים'!O46=פרמטרים!$J$4,'רשימת מאגרים'!M46&lt;&gt;"")),פרמטרים!$AF$3,IF(OR('רשימת מאגרים'!O46=פרמטרים!$J$4,AND('רשימת מאגרים'!O46=פרמטרים!$J$5,'רשימת מאגרים'!M46&lt;&gt;"")),פרמטרים!$AF$4,פרמטרים!$AF$5)))))</f>
        <v/>
      </c>
      <c r="AG46" s="42"/>
      <c r="AH46" s="121" t="str">
        <f>IF(E46="","",IF(AD46="הוחלט לא להנגיש",פרמטרים!$AF$7,IF(AD46="בוצע",פרמטרים!$AF$6,IF(T46=פרמטרים!$T$6,פרמטרים!$AF$7,IF(AB46=פרמטרים!$N$5,פרמטרים!$AF$3,IF(OR(AB46=פרמטרים!$N$4,T46=פרמטרים!$T$5),פרמטרים!$AF$4,פרמטרים!$AF$5))))))</f>
        <v/>
      </c>
      <c r="AI46" s="42"/>
      <c r="AJ46" s="121" t="str">
        <f t="shared" si="6"/>
        <v/>
      </c>
      <c r="AK46" s="42"/>
      <c r="AL46" s="123"/>
      <c r="AM46" s="123"/>
      <c r="AN46" s="124" t="str">
        <f t="shared" si="10"/>
        <v/>
      </c>
      <c r="AO46" s="42"/>
      <c r="AP46" s="126" t="str">
        <f t="shared" si="11"/>
        <v/>
      </c>
      <c r="AQ46" s="126"/>
      <c r="AR46" s="53"/>
      <c r="AS46" s="53"/>
      <c r="AT46" s="53"/>
      <c r="AU46" s="127"/>
      <c r="AV46" s="42"/>
      <c r="AW46" s="42"/>
      <c r="AX46" s="83" t="str">
        <f t="shared" si="14"/>
        <v/>
      </c>
      <c r="AY46" s="87" t="str">
        <f t="shared" si="12"/>
        <v/>
      </c>
      <c r="AZ46" s="87" t="str">
        <f t="shared" si="13"/>
        <v/>
      </c>
    </row>
    <row r="47" spans="1:52">
      <c r="A47" s="30" t="str">
        <f t="shared" si="8"/>
        <v>משרד האנרגיה</v>
      </c>
      <c r="B47" s="31" t="str">
        <f t="shared" si="9"/>
        <v>energy</v>
      </c>
      <c r="C47" s="23">
        <v>42</v>
      </c>
      <c r="D47" s="23" t="str">
        <f>IF(E47="","",IF(סימול="","לא הוגדר שם משרד",CONCATENATE(סימול,".DB.",COUNTIF($B$5:B46,$B47)+1)))</f>
        <v/>
      </c>
      <c r="E47" s="41"/>
      <c r="F47" s="52"/>
      <c r="G47" s="43"/>
      <c r="H47" s="42"/>
      <c r="I47" s="43"/>
      <c r="J47" s="42"/>
      <c r="K47" s="43"/>
      <c r="L47" s="42"/>
      <c r="M47" s="43"/>
      <c r="N47" s="42"/>
      <c r="O47" s="43"/>
      <c r="P47" s="42"/>
      <c r="Q47" s="42"/>
      <c r="R47" s="42"/>
      <c r="S47" s="43"/>
      <c r="T47" s="43"/>
      <c r="U47" s="42"/>
      <c r="V47" s="43"/>
      <c r="W47" s="42"/>
      <c r="X47" s="53"/>
      <c r="Y47" s="43"/>
      <c r="Z47" s="42"/>
      <c r="AA47" s="43"/>
      <c r="AB47" s="43"/>
      <c r="AC47" s="42"/>
      <c r="AD47" s="43" t="str">
        <f>IF(E47="","",IF(T47=פרמטרים!$T$6,פרמטרים!$V$8,פרמטרים!$V$3))</f>
        <v/>
      </c>
      <c r="AE47" s="42"/>
      <c r="AF47" s="121" t="str">
        <f>IF(E47="","",IF(AD47="הוחלט לא להנגיש",פרמטרים!$AF$7,IF(AD47="בוצע",פרמטרים!$AF$6,IF(OR('רשימת מאגרים'!O47=פרמטרים!$J$3,AND('רשימת מאגרים'!O47=פרמטרים!$J$4,'רשימת מאגרים'!M47&lt;&gt;"")),פרמטרים!$AF$3,IF(OR('רשימת מאגרים'!O47=פרמטרים!$J$4,AND('רשימת מאגרים'!O47=פרמטרים!$J$5,'רשימת מאגרים'!M47&lt;&gt;"")),פרמטרים!$AF$4,פרמטרים!$AF$5)))))</f>
        <v/>
      </c>
      <c r="AG47" s="42"/>
      <c r="AH47" s="121" t="str">
        <f>IF(E47="","",IF(AD47="הוחלט לא להנגיש",פרמטרים!$AF$7,IF(AD47="בוצע",פרמטרים!$AF$6,IF(T47=פרמטרים!$T$6,פרמטרים!$AF$7,IF(AB47=פרמטרים!$N$5,פרמטרים!$AF$3,IF(OR(AB47=פרמטרים!$N$4,T47=פרמטרים!$T$5),פרמטרים!$AF$4,פרמטרים!$AF$5))))))</f>
        <v/>
      </c>
      <c r="AI47" s="42"/>
      <c r="AJ47" s="121" t="str">
        <f t="shared" si="6"/>
        <v/>
      </c>
      <c r="AK47" s="42"/>
      <c r="AL47" s="123"/>
      <c r="AM47" s="123"/>
      <c r="AN47" s="124" t="str">
        <f t="shared" si="10"/>
        <v/>
      </c>
      <c r="AO47" s="42"/>
      <c r="AP47" s="126" t="str">
        <f t="shared" si="11"/>
        <v/>
      </c>
      <c r="AQ47" s="126"/>
      <c r="AR47" s="53"/>
      <c r="AS47" s="53"/>
      <c r="AT47" s="53"/>
      <c r="AU47" s="127"/>
      <c r="AV47" s="42"/>
      <c r="AW47" s="42"/>
      <c r="AX47" s="83" t="str">
        <f t="shared" si="14"/>
        <v/>
      </c>
      <c r="AY47" s="87" t="str">
        <f t="shared" si="12"/>
        <v/>
      </c>
      <c r="AZ47" s="87" t="str">
        <f t="shared" si="13"/>
        <v/>
      </c>
    </row>
    <row r="48" spans="1:52">
      <c r="A48" s="30" t="str">
        <f t="shared" si="8"/>
        <v>משרד האנרגיה</v>
      </c>
      <c r="B48" s="31" t="str">
        <f t="shared" si="9"/>
        <v>energy</v>
      </c>
      <c r="C48" s="23">
        <v>43</v>
      </c>
      <c r="D48" s="23" t="str">
        <f>IF(E48="","",IF(סימול="","לא הוגדר שם משרד",CONCATENATE(סימול,".DB.",COUNTIF($B$5:B47,$B48)+1)))</f>
        <v/>
      </c>
      <c r="E48" s="41"/>
      <c r="F48" s="52"/>
      <c r="G48" s="43"/>
      <c r="H48" s="42"/>
      <c r="I48" s="43"/>
      <c r="J48" s="42"/>
      <c r="K48" s="43"/>
      <c r="L48" s="42"/>
      <c r="M48" s="43"/>
      <c r="N48" s="42"/>
      <c r="O48" s="43"/>
      <c r="P48" s="42"/>
      <c r="Q48" s="42"/>
      <c r="R48" s="42"/>
      <c r="S48" s="43"/>
      <c r="T48" s="43"/>
      <c r="U48" s="42"/>
      <c r="V48" s="43"/>
      <c r="W48" s="42"/>
      <c r="X48" s="53"/>
      <c r="Y48" s="43"/>
      <c r="Z48" s="42"/>
      <c r="AA48" s="43"/>
      <c r="AB48" s="43"/>
      <c r="AC48" s="42"/>
      <c r="AD48" s="43" t="str">
        <f>IF(E48="","",IF(T48=פרמטרים!$T$6,פרמטרים!$V$8,פרמטרים!$V$3))</f>
        <v/>
      </c>
      <c r="AE48" s="42"/>
      <c r="AF48" s="121" t="str">
        <f>IF(E48="","",IF(AD48="הוחלט לא להנגיש",פרמטרים!$AF$7,IF(AD48="בוצע",פרמטרים!$AF$6,IF(OR('רשימת מאגרים'!O48=פרמטרים!$J$3,AND('רשימת מאגרים'!O48=פרמטרים!$J$4,'רשימת מאגרים'!M48&lt;&gt;"")),פרמטרים!$AF$3,IF(OR('רשימת מאגרים'!O48=פרמטרים!$J$4,AND('רשימת מאגרים'!O48=פרמטרים!$J$5,'רשימת מאגרים'!M48&lt;&gt;"")),פרמטרים!$AF$4,פרמטרים!$AF$5)))))</f>
        <v/>
      </c>
      <c r="AG48" s="42"/>
      <c r="AH48" s="121" t="str">
        <f>IF(E48="","",IF(AD48="הוחלט לא להנגיש",פרמטרים!$AF$7,IF(AD48="בוצע",פרמטרים!$AF$6,IF(T48=פרמטרים!$T$6,פרמטרים!$AF$7,IF(AB48=פרמטרים!$N$5,פרמטרים!$AF$3,IF(OR(AB48=פרמטרים!$N$4,T48=פרמטרים!$T$5),פרמטרים!$AF$4,פרמטרים!$AF$5))))))</f>
        <v/>
      </c>
      <c r="AI48" s="42"/>
      <c r="AJ48" s="121" t="str">
        <f t="shared" si="6"/>
        <v/>
      </c>
      <c r="AK48" s="42"/>
      <c r="AL48" s="123"/>
      <c r="AM48" s="123"/>
      <c r="AN48" s="124" t="str">
        <f t="shared" si="10"/>
        <v/>
      </c>
      <c r="AO48" s="42"/>
      <c r="AP48" s="126" t="str">
        <f t="shared" si="11"/>
        <v/>
      </c>
      <c r="AQ48" s="126"/>
      <c r="AR48" s="53"/>
      <c r="AS48" s="53"/>
      <c r="AT48" s="53"/>
      <c r="AU48" s="127"/>
      <c r="AV48" s="42"/>
      <c r="AW48" s="42"/>
      <c r="AX48" s="83" t="str">
        <f t="shared" si="14"/>
        <v/>
      </c>
      <c r="AY48" s="87" t="str">
        <f t="shared" si="12"/>
        <v/>
      </c>
      <c r="AZ48" s="87" t="str">
        <f t="shared" si="13"/>
        <v/>
      </c>
    </row>
    <row r="49" spans="1:52">
      <c r="A49" s="30" t="str">
        <f t="shared" si="8"/>
        <v>משרד האנרגיה</v>
      </c>
      <c r="B49" s="31" t="str">
        <f t="shared" si="9"/>
        <v>energy</v>
      </c>
      <c r="C49" s="23">
        <v>44</v>
      </c>
      <c r="D49" s="23" t="str">
        <f>IF(E49="","",IF(סימול="","לא הוגדר שם משרד",CONCATENATE(סימול,".DB.",COUNTIF($B$5:B48,$B49)+1)))</f>
        <v/>
      </c>
      <c r="E49" s="41"/>
      <c r="F49" s="52"/>
      <c r="G49" s="43"/>
      <c r="H49" s="42"/>
      <c r="I49" s="43"/>
      <c r="J49" s="42"/>
      <c r="K49" s="43"/>
      <c r="L49" s="42"/>
      <c r="M49" s="43"/>
      <c r="N49" s="42"/>
      <c r="O49" s="43"/>
      <c r="P49" s="42"/>
      <c r="Q49" s="42"/>
      <c r="R49" s="42"/>
      <c r="S49" s="43"/>
      <c r="T49" s="43"/>
      <c r="U49" s="42"/>
      <c r="V49" s="43"/>
      <c r="W49" s="42"/>
      <c r="X49" s="53"/>
      <c r="Y49" s="43"/>
      <c r="Z49" s="42"/>
      <c r="AA49" s="43"/>
      <c r="AB49" s="43"/>
      <c r="AC49" s="42"/>
      <c r="AD49" s="43" t="str">
        <f>IF(E49="","",IF(T49=פרמטרים!$T$6,פרמטרים!$V$8,פרמטרים!$V$3))</f>
        <v/>
      </c>
      <c r="AE49" s="42"/>
      <c r="AF49" s="121" t="str">
        <f>IF(E49="","",IF(AD49="הוחלט לא להנגיש",פרמטרים!$AF$7,IF(AD49="בוצע",פרמטרים!$AF$6,IF(OR('רשימת מאגרים'!O49=פרמטרים!$J$3,AND('רשימת מאגרים'!O49=פרמטרים!$J$4,'רשימת מאגרים'!M49&lt;&gt;"")),פרמטרים!$AF$3,IF(OR('רשימת מאגרים'!O49=פרמטרים!$J$4,AND('רשימת מאגרים'!O49=פרמטרים!$J$5,'רשימת מאגרים'!M49&lt;&gt;"")),פרמטרים!$AF$4,פרמטרים!$AF$5)))))</f>
        <v/>
      </c>
      <c r="AG49" s="42"/>
      <c r="AH49" s="121" t="str">
        <f>IF(E49="","",IF(AD49="הוחלט לא להנגיש",פרמטרים!$AF$7,IF(AD49="בוצע",פרמטרים!$AF$6,IF(T49=פרמטרים!$T$6,פרמטרים!$AF$7,IF(AB49=פרמטרים!$N$5,פרמטרים!$AF$3,IF(OR(AB49=פרמטרים!$N$4,T49=פרמטרים!$T$5),פרמטרים!$AF$4,פרמטרים!$AF$5))))))</f>
        <v/>
      </c>
      <c r="AI49" s="42"/>
      <c r="AJ49" s="121" t="str">
        <f t="shared" si="6"/>
        <v/>
      </c>
      <c r="AK49" s="42"/>
      <c r="AL49" s="123"/>
      <c r="AM49" s="123"/>
      <c r="AN49" s="124" t="str">
        <f t="shared" si="10"/>
        <v/>
      </c>
      <c r="AO49" s="42"/>
      <c r="AP49" s="126" t="str">
        <f t="shared" si="11"/>
        <v/>
      </c>
      <c r="AQ49" s="126"/>
      <c r="AR49" s="53"/>
      <c r="AS49" s="53"/>
      <c r="AT49" s="53"/>
      <c r="AU49" s="127"/>
      <c r="AV49" s="42"/>
      <c r="AW49" s="42"/>
      <c r="AX49" s="83" t="str">
        <f t="shared" si="14"/>
        <v/>
      </c>
      <c r="AY49" s="87" t="str">
        <f t="shared" si="12"/>
        <v/>
      </c>
      <c r="AZ49" s="87" t="str">
        <f t="shared" si="13"/>
        <v/>
      </c>
    </row>
    <row r="50" spans="1:52">
      <c r="A50" s="30" t="str">
        <f t="shared" si="8"/>
        <v>משרד האנרגיה</v>
      </c>
      <c r="B50" s="31" t="str">
        <f t="shared" si="9"/>
        <v>energy</v>
      </c>
      <c r="C50" s="23">
        <v>45</v>
      </c>
      <c r="D50" s="23" t="str">
        <f>IF(E50="","",IF(סימול="","לא הוגדר שם משרד",CONCATENATE(סימול,".DB.",COUNTIF($B$5:B49,$B50)+1)))</f>
        <v/>
      </c>
      <c r="E50" s="41"/>
      <c r="F50" s="52"/>
      <c r="G50" s="43"/>
      <c r="H50" s="42"/>
      <c r="I50" s="43"/>
      <c r="J50" s="42"/>
      <c r="K50" s="43"/>
      <c r="L50" s="42"/>
      <c r="M50" s="43"/>
      <c r="N50" s="42"/>
      <c r="O50" s="43"/>
      <c r="P50" s="42"/>
      <c r="Q50" s="42"/>
      <c r="R50" s="42"/>
      <c r="S50" s="43"/>
      <c r="T50" s="43"/>
      <c r="U50" s="42"/>
      <c r="V50" s="43"/>
      <c r="W50" s="42"/>
      <c r="X50" s="53"/>
      <c r="Y50" s="43"/>
      <c r="Z50" s="42"/>
      <c r="AA50" s="43"/>
      <c r="AB50" s="43"/>
      <c r="AC50" s="42"/>
      <c r="AD50" s="43" t="str">
        <f>IF(E50="","",IF(T50=פרמטרים!$T$6,פרמטרים!$V$8,פרמטרים!$V$3))</f>
        <v/>
      </c>
      <c r="AE50" s="42"/>
      <c r="AF50" s="121" t="str">
        <f>IF(E50="","",IF(AD50="הוחלט לא להנגיש",פרמטרים!$AF$7,IF(AD50="בוצע",פרמטרים!$AF$6,IF(OR('רשימת מאגרים'!O50=פרמטרים!$J$3,AND('רשימת מאגרים'!O50=פרמטרים!$J$4,'רשימת מאגרים'!M50&lt;&gt;"")),פרמטרים!$AF$3,IF(OR('רשימת מאגרים'!O50=פרמטרים!$J$4,AND('רשימת מאגרים'!O50=פרמטרים!$J$5,'רשימת מאגרים'!M50&lt;&gt;"")),פרמטרים!$AF$4,פרמטרים!$AF$5)))))</f>
        <v/>
      </c>
      <c r="AG50" s="42"/>
      <c r="AH50" s="121" t="str">
        <f>IF(E50="","",IF(AD50="הוחלט לא להנגיש",פרמטרים!$AF$7,IF(AD50="בוצע",פרמטרים!$AF$6,IF(T50=פרמטרים!$T$6,פרמטרים!$AF$7,IF(AB50=פרמטרים!$N$5,פרמטרים!$AF$3,IF(OR(AB50=פרמטרים!$N$4,T50=פרמטרים!$T$5),פרמטרים!$AF$4,פרמטרים!$AF$5))))))</f>
        <v/>
      </c>
      <c r="AI50" s="42"/>
      <c r="AJ50" s="121" t="str">
        <f t="shared" si="6"/>
        <v/>
      </c>
      <c r="AK50" s="42"/>
      <c r="AL50" s="123"/>
      <c r="AM50" s="123"/>
      <c r="AN50" s="124" t="str">
        <f t="shared" si="10"/>
        <v/>
      </c>
      <c r="AO50" s="42"/>
      <c r="AP50" s="126" t="str">
        <f t="shared" si="11"/>
        <v/>
      </c>
      <c r="AQ50" s="126"/>
      <c r="AR50" s="53"/>
      <c r="AS50" s="53"/>
      <c r="AT50" s="53"/>
      <c r="AU50" s="127"/>
      <c r="AV50" s="42"/>
      <c r="AW50" s="42"/>
      <c r="AX50" s="83" t="str">
        <f t="shared" si="14"/>
        <v/>
      </c>
      <c r="AY50" s="87" t="str">
        <f t="shared" si="12"/>
        <v/>
      </c>
      <c r="AZ50" s="87" t="str">
        <f t="shared" si="13"/>
        <v/>
      </c>
    </row>
    <row r="51" spans="1:52">
      <c r="A51" s="30" t="str">
        <f t="shared" si="8"/>
        <v>משרד האנרגיה</v>
      </c>
      <c r="B51" s="31" t="str">
        <f t="shared" si="9"/>
        <v>energy</v>
      </c>
      <c r="C51" s="23">
        <v>46</v>
      </c>
      <c r="D51" s="23" t="str">
        <f>IF(E51="","",IF(סימול="","לא הוגדר שם משרד",CONCATENATE(סימול,".DB.",COUNTIF($B$5:B50,$B51)+1)))</f>
        <v/>
      </c>
      <c r="E51" s="41"/>
      <c r="F51" s="52"/>
      <c r="G51" s="43"/>
      <c r="H51" s="42"/>
      <c r="I51" s="43"/>
      <c r="J51" s="42"/>
      <c r="K51" s="43"/>
      <c r="L51" s="42"/>
      <c r="M51" s="43"/>
      <c r="N51" s="42"/>
      <c r="O51" s="43"/>
      <c r="P51" s="42"/>
      <c r="Q51" s="42"/>
      <c r="R51" s="42"/>
      <c r="S51" s="43"/>
      <c r="T51" s="43"/>
      <c r="U51" s="42"/>
      <c r="V51" s="43"/>
      <c r="W51" s="42"/>
      <c r="X51" s="53"/>
      <c r="Y51" s="43"/>
      <c r="Z51" s="42"/>
      <c r="AA51" s="43"/>
      <c r="AB51" s="43"/>
      <c r="AC51" s="42"/>
      <c r="AD51" s="43" t="str">
        <f>IF(E51="","",IF(T51=פרמטרים!$T$6,פרמטרים!$V$8,פרמטרים!$V$3))</f>
        <v/>
      </c>
      <c r="AE51" s="42"/>
      <c r="AF51" s="121" t="str">
        <f>IF(E51="","",IF(AD51="הוחלט לא להנגיש",פרמטרים!$AF$7,IF(AD51="בוצע",פרמטרים!$AF$6,IF(OR('רשימת מאגרים'!O51=פרמטרים!$J$3,AND('רשימת מאגרים'!O51=פרמטרים!$J$4,'רשימת מאגרים'!M51&lt;&gt;"")),פרמטרים!$AF$3,IF(OR('רשימת מאגרים'!O51=פרמטרים!$J$4,AND('רשימת מאגרים'!O51=פרמטרים!$J$5,'רשימת מאגרים'!M51&lt;&gt;"")),פרמטרים!$AF$4,פרמטרים!$AF$5)))))</f>
        <v/>
      </c>
      <c r="AG51" s="42"/>
      <c r="AH51" s="121" t="str">
        <f>IF(E51="","",IF(AD51="הוחלט לא להנגיש",פרמטרים!$AF$7,IF(AD51="בוצע",פרמטרים!$AF$6,IF(T51=פרמטרים!$T$6,פרמטרים!$AF$7,IF(AB51=פרמטרים!$N$5,פרמטרים!$AF$3,IF(OR(AB51=פרמטרים!$N$4,T51=פרמטרים!$T$5),פרמטרים!$AF$4,פרמטרים!$AF$5))))))</f>
        <v/>
      </c>
      <c r="AI51" s="42"/>
      <c r="AJ51" s="121" t="str">
        <f t="shared" si="6"/>
        <v/>
      </c>
      <c r="AK51" s="42"/>
      <c r="AL51" s="123"/>
      <c r="AM51" s="123"/>
      <c r="AN51" s="124" t="str">
        <f t="shared" si="10"/>
        <v/>
      </c>
      <c r="AO51" s="42"/>
      <c r="AP51" s="126" t="str">
        <f t="shared" si="11"/>
        <v/>
      </c>
      <c r="AQ51" s="126"/>
      <c r="AR51" s="53"/>
      <c r="AS51" s="53"/>
      <c r="AT51" s="53"/>
      <c r="AU51" s="127"/>
      <c r="AV51" s="42"/>
      <c r="AW51" s="42"/>
      <c r="AX51" s="83" t="str">
        <f t="shared" si="14"/>
        <v/>
      </c>
      <c r="AY51" s="87" t="str">
        <f t="shared" si="12"/>
        <v/>
      </c>
      <c r="AZ51" s="87" t="str">
        <f t="shared" si="13"/>
        <v/>
      </c>
    </row>
    <row r="52" spans="1:52">
      <c r="A52" s="30" t="str">
        <f t="shared" si="8"/>
        <v>משרד האנרגיה</v>
      </c>
      <c r="B52" s="31" t="str">
        <f t="shared" si="9"/>
        <v>energy</v>
      </c>
      <c r="C52" s="23">
        <v>47</v>
      </c>
      <c r="D52" s="23" t="str">
        <f>IF(E52="","",IF(סימול="","לא הוגדר שם משרד",CONCATENATE(סימול,".DB.",COUNTIF($B$5:B51,$B52)+1)))</f>
        <v/>
      </c>
      <c r="E52" s="41"/>
      <c r="F52" s="52"/>
      <c r="G52" s="43"/>
      <c r="H52" s="42"/>
      <c r="I52" s="43"/>
      <c r="J52" s="42"/>
      <c r="K52" s="43"/>
      <c r="L52" s="42"/>
      <c r="M52" s="43"/>
      <c r="N52" s="42"/>
      <c r="O52" s="43"/>
      <c r="P52" s="42"/>
      <c r="Q52" s="42"/>
      <c r="R52" s="42"/>
      <c r="S52" s="43"/>
      <c r="T52" s="43"/>
      <c r="U52" s="42"/>
      <c r="V52" s="43"/>
      <c r="W52" s="42"/>
      <c r="X52" s="53"/>
      <c r="Y52" s="43"/>
      <c r="Z52" s="42"/>
      <c r="AA52" s="43"/>
      <c r="AB52" s="43"/>
      <c r="AC52" s="42"/>
      <c r="AD52" s="43" t="str">
        <f>IF(E52="","",IF(T52=פרמטרים!$T$6,פרמטרים!$V$8,פרמטרים!$V$3))</f>
        <v/>
      </c>
      <c r="AE52" s="42"/>
      <c r="AF52" s="121" t="str">
        <f>IF(E52="","",IF(AD52="הוחלט לא להנגיש",פרמטרים!$AF$7,IF(AD52="בוצע",פרמטרים!$AF$6,IF(OR('רשימת מאגרים'!O52=פרמטרים!$J$3,AND('רשימת מאגרים'!O52=פרמטרים!$J$4,'רשימת מאגרים'!M52&lt;&gt;"")),פרמטרים!$AF$3,IF(OR('רשימת מאגרים'!O52=פרמטרים!$J$4,AND('רשימת מאגרים'!O52=פרמטרים!$J$5,'רשימת מאגרים'!M52&lt;&gt;"")),פרמטרים!$AF$4,פרמטרים!$AF$5)))))</f>
        <v/>
      </c>
      <c r="AG52" s="42"/>
      <c r="AH52" s="121" t="str">
        <f>IF(E52="","",IF(AD52="הוחלט לא להנגיש",פרמטרים!$AF$7,IF(AD52="בוצע",פרמטרים!$AF$6,IF(T52=פרמטרים!$T$6,פרמטרים!$AF$7,IF(AB52=פרמטרים!$N$5,פרמטרים!$AF$3,IF(OR(AB52=פרמטרים!$N$4,T52=פרמטרים!$T$5),פרמטרים!$AF$4,פרמטרים!$AF$5))))))</f>
        <v/>
      </c>
      <c r="AI52" s="42"/>
      <c r="AJ52" s="121" t="str">
        <f t="shared" si="6"/>
        <v/>
      </c>
      <c r="AK52" s="42"/>
      <c r="AL52" s="123"/>
      <c r="AM52" s="123"/>
      <c r="AN52" s="124" t="str">
        <f t="shared" si="10"/>
        <v/>
      </c>
      <c r="AO52" s="42"/>
      <c r="AP52" s="126" t="str">
        <f t="shared" si="11"/>
        <v/>
      </c>
      <c r="AQ52" s="126"/>
      <c r="AR52" s="53"/>
      <c r="AS52" s="53"/>
      <c r="AT52" s="53"/>
      <c r="AU52" s="127"/>
      <c r="AV52" s="42"/>
      <c r="AW52" s="42"/>
      <c r="AX52" s="83" t="str">
        <f t="shared" si="14"/>
        <v/>
      </c>
      <c r="AY52" s="87" t="str">
        <f t="shared" si="12"/>
        <v/>
      </c>
      <c r="AZ52" s="87" t="str">
        <f t="shared" si="13"/>
        <v/>
      </c>
    </row>
    <row r="53" spans="1:52">
      <c r="A53" s="30" t="str">
        <f t="shared" si="8"/>
        <v>משרד האנרגיה</v>
      </c>
      <c r="B53" s="31" t="str">
        <f t="shared" si="9"/>
        <v>energy</v>
      </c>
      <c r="C53" s="23">
        <v>48</v>
      </c>
      <c r="D53" s="23" t="str">
        <f>IF(E53="","",IF(סימול="","לא הוגדר שם משרד",CONCATENATE(סימול,".DB.",COUNTIF($B$5:B52,$B53)+1)))</f>
        <v/>
      </c>
      <c r="E53" s="41"/>
      <c r="F53" s="52"/>
      <c r="G53" s="43"/>
      <c r="H53" s="42"/>
      <c r="I53" s="43"/>
      <c r="J53" s="42"/>
      <c r="K53" s="43"/>
      <c r="L53" s="42"/>
      <c r="M53" s="43"/>
      <c r="N53" s="42"/>
      <c r="O53" s="43"/>
      <c r="P53" s="42"/>
      <c r="Q53" s="42"/>
      <c r="R53" s="42"/>
      <c r="S53" s="43"/>
      <c r="T53" s="43"/>
      <c r="U53" s="42"/>
      <c r="V53" s="43"/>
      <c r="W53" s="42"/>
      <c r="X53" s="53"/>
      <c r="Y53" s="43"/>
      <c r="Z53" s="42"/>
      <c r="AA53" s="43"/>
      <c r="AB53" s="43"/>
      <c r="AC53" s="42"/>
      <c r="AD53" s="43" t="str">
        <f>IF(E53="","",IF(T53=פרמטרים!$T$6,פרמטרים!$V$8,פרמטרים!$V$3))</f>
        <v/>
      </c>
      <c r="AE53" s="42"/>
      <c r="AF53" s="121" t="str">
        <f>IF(E53="","",IF(AD53="הוחלט לא להנגיש",פרמטרים!$AF$7,IF(AD53="בוצע",פרמטרים!$AF$6,IF(OR('רשימת מאגרים'!O53=פרמטרים!$J$3,AND('רשימת מאגרים'!O53=פרמטרים!$J$4,'רשימת מאגרים'!M53&lt;&gt;"")),פרמטרים!$AF$3,IF(OR('רשימת מאגרים'!O53=פרמטרים!$J$4,AND('רשימת מאגרים'!O53=פרמטרים!$J$5,'רשימת מאגרים'!M53&lt;&gt;"")),פרמטרים!$AF$4,פרמטרים!$AF$5)))))</f>
        <v/>
      </c>
      <c r="AG53" s="42"/>
      <c r="AH53" s="121" t="str">
        <f>IF(E53="","",IF(AD53="הוחלט לא להנגיש",פרמטרים!$AF$7,IF(AD53="בוצע",פרמטרים!$AF$6,IF(T53=פרמטרים!$T$6,פרמטרים!$AF$7,IF(AB53=פרמטרים!$N$5,פרמטרים!$AF$3,IF(OR(AB53=פרמטרים!$N$4,T53=פרמטרים!$T$5),פרמטרים!$AF$4,פרמטרים!$AF$5))))))</f>
        <v/>
      </c>
      <c r="AI53" s="42"/>
      <c r="AJ53" s="121" t="str">
        <f t="shared" si="6"/>
        <v/>
      </c>
      <c r="AK53" s="42"/>
      <c r="AL53" s="123"/>
      <c r="AM53" s="123"/>
      <c r="AN53" s="124" t="str">
        <f t="shared" si="10"/>
        <v/>
      </c>
      <c r="AO53" s="42"/>
      <c r="AP53" s="126" t="str">
        <f t="shared" si="11"/>
        <v/>
      </c>
      <c r="AQ53" s="126"/>
      <c r="AR53" s="53"/>
      <c r="AS53" s="53"/>
      <c r="AT53" s="53"/>
      <c r="AU53" s="127"/>
      <c r="AV53" s="42"/>
      <c r="AW53" s="42"/>
      <c r="AX53" s="83" t="str">
        <f t="shared" si="14"/>
        <v/>
      </c>
      <c r="AY53" s="87" t="str">
        <f t="shared" si="12"/>
        <v/>
      </c>
      <c r="AZ53" s="87" t="str">
        <f t="shared" si="13"/>
        <v/>
      </c>
    </row>
    <row r="54" spans="1:52">
      <c r="A54" s="30" t="str">
        <f t="shared" si="8"/>
        <v>משרד האנרגיה</v>
      </c>
      <c r="B54" s="31" t="str">
        <f t="shared" si="9"/>
        <v>energy</v>
      </c>
      <c r="C54" s="23">
        <v>49</v>
      </c>
      <c r="D54" s="23" t="str">
        <f>IF(E54="","",IF(סימול="","לא הוגדר שם משרד",CONCATENATE(סימול,".DB.",COUNTIF($B$5:B53,$B54)+1)))</f>
        <v/>
      </c>
      <c r="E54" s="41"/>
      <c r="F54" s="52"/>
      <c r="G54" s="43"/>
      <c r="H54" s="42"/>
      <c r="I54" s="43"/>
      <c r="J54" s="42"/>
      <c r="K54" s="43"/>
      <c r="L54" s="42"/>
      <c r="M54" s="43"/>
      <c r="N54" s="42"/>
      <c r="O54" s="43"/>
      <c r="P54" s="42"/>
      <c r="Q54" s="42"/>
      <c r="R54" s="42"/>
      <c r="S54" s="43"/>
      <c r="T54" s="43"/>
      <c r="U54" s="42"/>
      <c r="V54" s="43"/>
      <c r="W54" s="42"/>
      <c r="X54" s="53"/>
      <c r="Y54" s="43"/>
      <c r="Z54" s="42"/>
      <c r="AA54" s="43"/>
      <c r="AB54" s="43"/>
      <c r="AC54" s="42"/>
      <c r="AD54" s="43" t="str">
        <f>IF(E54="","",IF(T54=פרמטרים!$T$6,פרמטרים!$V$8,פרמטרים!$V$3))</f>
        <v/>
      </c>
      <c r="AE54" s="42"/>
      <c r="AF54" s="121" t="str">
        <f>IF(E54="","",IF(AD54="הוחלט לא להנגיש",פרמטרים!$AF$7,IF(AD54="בוצע",פרמטרים!$AF$6,IF(OR('רשימת מאגרים'!O54=פרמטרים!$J$3,AND('רשימת מאגרים'!O54=פרמטרים!$J$4,'רשימת מאגרים'!M54&lt;&gt;"")),פרמטרים!$AF$3,IF(OR('רשימת מאגרים'!O54=פרמטרים!$J$4,AND('רשימת מאגרים'!O54=פרמטרים!$J$5,'רשימת מאגרים'!M54&lt;&gt;"")),פרמטרים!$AF$4,פרמטרים!$AF$5)))))</f>
        <v/>
      </c>
      <c r="AG54" s="42"/>
      <c r="AH54" s="121" t="str">
        <f>IF(E54="","",IF(AD54="הוחלט לא להנגיש",פרמטרים!$AF$7,IF(AD54="בוצע",פרמטרים!$AF$6,IF(T54=פרמטרים!$T$6,פרמטרים!$AF$7,IF(AB54=פרמטרים!$N$5,פרמטרים!$AF$3,IF(OR(AB54=פרמטרים!$N$4,T54=פרמטרים!$T$5),פרמטרים!$AF$4,פרמטרים!$AF$5))))))</f>
        <v/>
      </c>
      <c r="AI54" s="42"/>
      <c r="AJ54" s="121" t="str">
        <f t="shared" si="6"/>
        <v/>
      </c>
      <c r="AK54" s="42"/>
      <c r="AL54" s="123"/>
      <c r="AM54" s="123"/>
      <c r="AN54" s="124" t="str">
        <f t="shared" si="10"/>
        <v/>
      </c>
      <c r="AO54" s="42"/>
      <c r="AP54" s="126" t="str">
        <f t="shared" si="11"/>
        <v/>
      </c>
      <c r="AQ54" s="126"/>
      <c r="AR54" s="53"/>
      <c r="AS54" s="53"/>
      <c r="AT54" s="53"/>
      <c r="AU54" s="127"/>
      <c r="AV54" s="42"/>
      <c r="AW54" s="42"/>
      <c r="AX54" s="83" t="str">
        <f t="shared" si="14"/>
        <v/>
      </c>
      <c r="AY54" s="87" t="str">
        <f t="shared" si="12"/>
        <v/>
      </c>
      <c r="AZ54" s="87" t="str">
        <f t="shared" si="13"/>
        <v/>
      </c>
    </row>
    <row r="55" spans="1:52">
      <c r="A55" s="30" t="str">
        <f t="shared" si="8"/>
        <v>משרד האנרגיה</v>
      </c>
      <c r="B55" s="31" t="str">
        <f t="shared" si="9"/>
        <v>energy</v>
      </c>
      <c r="C55" s="23">
        <v>50</v>
      </c>
      <c r="D55" s="23" t="str">
        <f>IF(E55="","",IF(סימול="","לא הוגדר שם משרד",CONCATENATE(סימול,".DB.",COUNTIF($B$5:B54,$B55)+1)))</f>
        <v/>
      </c>
      <c r="E55" s="41"/>
      <c r="F55" s="52"/>
      <c r="G55" s="43"/>
      <c r="H55" s="42"/>
      <c r="I55" s="43"/>
      <c r="J55" s="42"/>
      <c r="K55" s="43"/>
      <c r="L55" s="42"/>
      <c r="M55" s="43"/>
      <c r="N55" s="42"/>
      <c r="O55" s="43"/>
      <c r="P55" s="42"/>
      <c r="Q55" s="42"/>
      <c r="R55" s="42"/>
      <c r="S55" s="43"/>
      <c r="T55" s="43"/>
      <c r="U55" s="42"/>
      <c r="V55" s="43"/>
      <c r="W55" s="42"/>
      <c r="X55" s="53"/>
      <c r="Y55" s="43"/>
      <c r="Z55" s="42"/>
      <c r="AA55" s="43"/>
      <c r="AB55" s="43"/>
      <c r="AC55" s="42"/>
      <c r="AD55" s="43" t="str">
        <f>IF(E55="","",IF(T55=פרמטרים!$T$6,פרמטרים!$V$8,פרמטרים!$V$3))</f>
        <v/>
      </c>
      <c r="AE55" s="42"/>
      <c r="AF55" s="121" t="str">
        <f>IF(E55="","",IF(AD55="הוחלט לא להנגיש",פרמטרים!$AF$7,IF(AD55="בוצע",פרמטרים!$AF$6,IF(OR('רשימת מאגרים'!O55=פרמטרים!$J$3,AND('רשימת מאגרים'!O55=פרמטרים!$J$4,'רשימת מאגרים'!M55&lt;&gt;"")),פרמטרים!$AF$3,IF(OR('רשימת מאגרים'!O55=פרמטרים!$J$4,AND('רשימת מאגרים'!O55=פרמטרים!$J$5,'רשימת מאגרים'!M55&lt;&gt;"")),פרמטרים!$AF$4,פרמטרים!$AF$5)))))</f>
        <v/>
      </c>
      <c r="AG55" s="42"/>
      <c r="AH55" s="121" t="str">
        <f>IF(E55="","",IF(AD55="הוחלט לא להנגיש",פרמטרים!$AF$7,IF(AD55="בוצע",פרמטרים!$AF$6,IF(T55=פרמטרים!$T$6,פרמטרים!$AF$7,IF(AB55=פרמטרים!$N$5,פרמטרים!$AF$3,IF(OR(AB55=פרמטרים!$N$4,T55=פרמטרים!$T$5),פרמטרים!$AF$4,פרמטרים!$AF$5))))))</f>
        <v/>
      </c>
      <c r="AI55" s="42"/>
      <c r="AJ55" s="121" t="str">
        <f t="shared" si="6"/>
        <v/>
      </c>
      <c r="AK55" s="42"/>
      <c r="AL55" s="123"/>
      <c r="AM55" s="123"/>
      <c r="AN55" s="124" t="str">
        <f t="shared" si="10"/>
        <v/>
      </c>
      <c r="AO55" s="42"/>
      <c r="AP55" s="126" t="str">
        <f t="shared" si="11"/>
        <v/>
      </c>
      <c r="AQ55" s="126"/>
      <c r="AR55" s="53"/>
      <c r="AS55" s="53"/>
      <c r="AT55" s="53"/>
      <c r="AU55" s="127"/>
      <c r="AV55" s="42"/>
      <c r="AW55" s="42"/>
      <c r="AX55" s="83" t="str">
        <f t="shared" si="14"/>
        <v/>
      </c>
      <c r="AY55" s="87" t="str">
        <f t="shared" si="12"/>
        <v/>
      </c>
      <c r="AZ55" s="87" t="str">
        <f t="shared" si="13"/>
        <v/>
      </c>
    </row>
    <row r="56" spans="1:52">
      <c r="A56" s="30" t="str">
        <f t="shared" si="8"/>
        <v>משרד האנרגיה</v>
      </c>
      <c r="B56" s="31" t="str">
        <f t="shared" si="9"/>
        <v>energy</v>
      </c>
      <c r="C56" s="23">
        <v>51</v>
      </c>
      <c r="D56" s="23" t="str">
        <f>IF(E56="","",IF(סימול="","לא הוגדר שם משרד",CONCATENATE(סימול,".DB.",COUNTIF($B$5:B55,$B56)+1)))</f>
        <v/>
      </c>
      <c r="E56" s="41"/>
      <c r="F56" s="52"/>
      <c r="G56" s="43"/>
      <c r="H56" s="42"/>
      <c r="I56" s="43"/>
      <c r="J56" s="42"/>
      <c r="K56" s="43"/>
      <c r="L56" s="42"/>
      <c r="M56" s="43"/>
      <c r="N56" s="42"/>
      <c r="O56" s="43"/>
      <c r="P56" s="42"/>
      <c r="Q56" s="42"/>
      <c r="R56" s="42"/>
      <c r="S56" s="43"/>
      <c r="T56" s="43"/>
      <c r="U56" s="42"/>
      <c r="V56" s="43"/>
      <c r="W56" s="42"/>
      <c r="X56" s="53"/>
      <c r="Y56" s="43"/>
      <c r="Z56" s="42"/>
      <c r="AA56" s="43"/>
      <c r="AB56" s="43"/>
      <c r="AC56" s="42"/>
      <c r="AD56" s="43" t="str">
        <f>IF(E56="","",IF(T56=פרמטרים!$T$6,פרמטרים!$V$8,פרמטרים!$V$3))</f>
        <v/>
      </c>
      <c r="AE56" s="42"/>
      <c r="AF56" s="121" t="str">
        <f>IF(E56="","",IF(AD56="הוחלט לא להנגיש",פרמטרים!$AF$7,IF(AD56="בוצע",פרמטרים!$AF$6,IF(OR('רשימת מאגרים'!O56=פרמטרים!$J$3,AND('רשימת מאגרים'!O56=פרמטרים!$J$4,'רשימת מאגרים'!M56&lt;&gt;"")),פרמטרים!$AF$3,IF(OR('רשימת מאגרים'!O56=פרמטרים!$J$4,AND('רשימת מאגרים'!O56=פרמטרים!$J$5,'רשימת מאגרים'!M56&lt;&gt;"")),פרמטרים!$AF$4,פרמטרים!$AF$5)))))</f>
        <v/>
      </c>
      <c r="AG56" s="42"/>
      <c r="AH56" s="121" t="str">
        <f>IF(E56="","",IF(AD56="הוחלט לא להנגיש",פרמטרים!$AF$7,IF(AD56="בוצע",פרמטרים!$AF$6,IF(T56=פרמטרים!$T$6,פרמטרים!$AF$7,IF(AB56=פרמטרים!$N$5,פרמטרים!$AF$3,IF(OR(AB56=פרמטרים!$N$4,T56=פרמטרים!$T$5),פרמטרים!$AF$4,פרמטרים!$AF$5))))))</f>
        <v/>
      </c>
      <c r="AI56" s="42"/>
      <c r="AJ56" s="121" t="str">
        <f t="shared" si="6"/>
        <v/>
      </c>
      <c r="AK56" s="42"/>
      <c r="AL56" s="123"/>
      <c r="AM56" s="123"/>
      <c r="AN56" s="124" t="str">
        <f t="shared" si="10"/>
        <v/>
      </c>
      <c r="AO56" s="42"/>
      <c r="AP56" s="126" t="str">
        <f t="shared" si="11"/>
        <v/>
      </c>
      <c r="AQ56" s="126"/>
      <c r="AR56" s="53"/>
      <c r="AS56" s="53"/>
      <c r="AT56" s="53"/>
      <c r="AU56" s="127"/>
      <c r="AV56" s="42"/>
      <c r="AW56" s="42"/>
      <c r="AX56" s="83" t="str">
        <f t="shared" si="14"/>
        <v/>
      </c>
      <c r="AY56" s="87" t="str">
        <f t="shared" si="12"/>
        <v/>
      </c>
      <c r="AZ56" s="87" t="str">
        <f t="shared" si="13"/>
        <v/>
      </c>
    </row>
    <row r="57" spans="1:52">
      <c r="A57" s="30" t="str">
        <f t="shared" si="8"/>
        <v>משרד האנרגיה</v>
      </c>
      <c r="B57" s="31" t="str">
        <f t="shared" si="9"/>
        <v>energy</v>
      </c>
      <c r="C57" s="23">
        <v>52</v>
      </c>
      <c r="D57" s="23" t="str">
        <f>IF(E57="","",IF(סימול="","לא הוגדר שם משרד",CONCATENATE(סימול,".DB.",COUNTIF($B$5:B56,$B57)+1)))</f>
        <v/>
      </c>
      <c r="E57" s="41"/>
      <c r="F57" s="52"/>
      <c r="G57" s="43"/>
      <c r="H57" s="42"/>
      <c r="I57" s="43"/>
      <c r="J57" s="42"/>
      <c r="K57" s="43"/>
      <c r="L57" s="42"/>
      <c r="M57" s="43"/>
      <c r="N57" s="42"/>
      <c r="O57" s="43"/>
      <c r="P57" s="42"/>
      <c r="Q57" s="42"/>
      <c r="R57" s="42"/>
      <c r="S57" s="43"/>
      <c r="T57" s="43"/>
      <c r="U57" s="42"/>
      <c r="V57" s="43"/>
      <c r="W57" s="42"/>
      <c r="X57" s="53"/>
      <c r="Y57" s="43"/>
      <c r="Z57" s="42"/>
      <c r="AA57" s="43"/>
      <c r="AB57" s="43"/>
      <c r="AC57" s="42"/>
      <c r="AD57" s="43" t="str">
        <f>IF(E57="","",IF(T57=פרמטרים!$T$6,פרמטרים!$V$8,פרמטרים!$V$3))</f>
        <v/>
      </c>
      <c r="AE57" s="42"/>
      <c r="AF57" s="121" t="str">
        <f>IF(E57="","",IF(AD57="הוחלט לא להנגיש",פרמטרים!$AF$7,IF(AD57="בוצע",פרמטרים!$AF$6,IF(OR('רשימת מאגרים'!O57=פרמטרים!$J$3,AND('רשימת מאגרים'!O57=פרמטרים!$J$4,'רשימת מאגרים'!M57&lt;&gt;"")),פרמטרים!$AF$3,IF(OR('רשימת מאגרים'!O57=פרמטרים!$J$4,AND('רשימת מאגרים'!O57=פרמטרים!$J$5,'רשימת מאגרים'!M57&lt;&gt;"")),פרמטרים!$AF$4,פרמטרים!$AF$5)))))</f>
        <v/>
      </c>
      <c r="AG57" s="42"/>
      <c r="AH57" s="121" t="str">
        <f>IF(E57="","",IF(AD57="הוחלט לא להנגיש",פרמטרים!$AF$7,IF(AD57="בוצע",פרמטרים!$AF$6,IF(T57=פרמטרים!$T$6,פרמטרים!$AF$7,IF(AB57=פרמטרים!$N$5,פרמטרים!$AF$3,IF(OR(AB57=פרמטרים!$N$4,T57=פרמטרים!$T$5),פרמטרים!$AF$4,פרמטרים!$AF$5))))))</f>
        <v/>
      </c>
      <c r="AI57" s="42"/>
      <c r="AJ57" s="121" t="str">
        <f t="shared" si="6"/>
        <v/>
      </c>
      <c r="AK57" s="42"/>
      <c r="AL57" s="123"/>
      <c r="AM57" s="123"/>
      <c r="AN57" s="124" t="str">
        <f t="shared" si="10"/>
        <v/>
      </c>
      <c r="AO57" s="42"/>
      <c r="AP57" s="126" t="str">
        <f t="shared" si="11"/>
        <v/>
      </c>
      <c r="AQ57" s="126"/>
      <c r="AR57" s="53"/>
      <c r="AS57" s="53"/>
      <c r="AT57" s="53"/>
      <c r="AU57" s="127"/>
      <c r="AV57" s="42"/>
      <c r="AW57" s="42"/>
      <c r="AX57" s="83" t="str">
        <f t="shared" si="14"/>
        <v/>
      </c>
      <c r="AY57" s="87" t="str">
        <f t="shared" si="12"/>
        <v/>
      </c>
      <c r="AZ57" s="87" t="str">
        <f t="shared" si="13"/>
        <v/>
      </c>
    </row>
    <row r="58" spans="1:52">
      <c r="A58" s="30" t="str">
        <f t="shared" si="8"/>
        <v>משרד האנרגיה</v>
      </c>
      <c r="B58" s="31" t="str">
        <f t="shared" si="9"/>
        <v>energy</v>
      </c>
      <c r="C58" s="23">
        <v>53</v>
      </c>
      <c r="D58" s="23" t="str">
        <f>IF(E58="","",IF(סימול="","לא הוגדר שם משרד",CONCATENATE(סימול,".DB.",COUNTIF($B$5:B57,$B58)+1)))</f>
        <v/>
      </c>
      <c r="E58" s="41"/>
      <c r="F58" s="52"/>
      <c r="G58" s="43"/>
      <c r="H58" s="42"/>
      <c r="I58" s="43"/>
      <c r="J58" s="42"/>
      <c r="K58" s="43"/>
      <c r="L58" s="42"/>
      <c r="M58" s="43"/>
      <c r="N58" s="42"/>
      <c r="O58" s="43"/>
      <c r="P58" s="42"/>
      <c r="Q58" s="42"/>
      <c r="R58" s="42"/>
      <c r="S58" s="43"/>
      <c r="T58" s="43"/>
      <c r="U58" s="42"/>
      <c r="V58" s="43"/>
      <c r="W58" s="42"/>
      <c r="X58" s="53"/>
      <c r="Y58" s="43"/>
      <c r="Z58" s="42"/>
      <c r="AA58" s="43"/>
      <c r="AB58" s="43"/>
      <c r="AC58" s="42"/>
      <c r="AD58" s="43" t="str">
        <f>IF(E58="","",IF(T58=פרמטרים!$T$6,פרמטרים!$V$8,פרמטרים!$V$3))</f>
        <v/>
      </c>
      <c r="AE58" s="42"/>
      <c r="AF58" s="121" t="str">
        <f>IF(E58="","",IF(AD58="הוחלט לא להנגיש",פרמטרים!$AF$7,IF(AD58="בוצע",פרמטרים!$AF$6,IF(OR('רשימת מאגרים'!O58=פרמטרים!$J$3,AND('רשימת מאגרים'!O58=פרמטרים!$J$4,'רשימת מאגרים'!M58&lt;&gt;"")),פרמטרים!$AF$3,IF(OR('רשימת מאגרים'!O58=פרמטרים!$J$4,AND('רשימת מאגרים'!O58=פרמטרים!$J$5,'רשימת מאגרים'!M58&lt;&gt;"")),פרמטרים!$AF$4,פרמטרים!$AF$5)))))</f>
        <v/>
      </c>
      <c r="AG58" s="42"/>
      <c r="AH58" s="121" t="str">
        <f>IF(E58="","",IF(AD58="הוחלט לא להנגיש",פרמטרים!$AF$7,IF(AD58="בוצע",פרמטרים!$AF$6,IF(T58=פרמטרים!$T$6,פרמטרים!$AF$7,IF(AB58=פרמטרים!$N$5,פרמטרים!$AF$3,IF(OR(AB58=פרמטרים!$N$4,T58=פרמטרים!$T$5),פרמטרים!$AF$4,פרמטרים!$AF$5))))))</f>
        <v/>
      </c>
      <c r="AI58" s="42"/>
      <c r="AJ58" s="121" t="str">
        <f t="shared" si="6"/>
        <v/>
      </c>
      <c r="AK58" s="42"/>
      <c r="AL58" s="123"/>
      <c r="AM58" s="123"/>
      <c r="AN58" s="124" t="str">
        <f t="shared" si="10"/>
        <v/>
      </c>
      <c r="AO58" s="42"/>
      <c r="AP58" s="126" t="str">
        <f t="shared" si="11"/>
        <v/>
      </c>
      <c r="AQ58" s="126"/>
      <c r="AR58" s="53"/>
      <c r="AS58" s="53"/>
      <c r="AT58" s="53"/>
      <c r="AU58" s="127"/>
      <c r="AV58" s="42"/>
      <c r="AW58" s="42"/>
      <c r="AX58" s="83" t="str">
        <f t="shared" si="14"/>
        <v/>
      </c>
      <c r="AY58" s="87" t="str">
        <f t="shared" si="12"/>
        <v/>
      </c>
      <c r="AZ58" s="87" t="str">
        <f t="shared" si="13"/>
        <v/>
      </c>
    </row>
    <row r="59" spans="1:52">
      <c r="A59" s="30" t="str">
        <f t="shared" si="8"/>
        <v>משרד האנרגיה</v>
      </c>
      <c r="B59" s="31" t="str">
        <f t="shared" si="9"/>
        <v>energy</v>
      </c>
      <c r="C59" s="23">
        <v>54</v>
      </c>
      <c r="D59" s="23" t="str">
        <f>IF(E59="","",IF(סימול="","לא הוגדר שם משרד",CONCATENATE(סימול,".DB.",COUNTIF($B$5:B58,$B59)+1)))</f>
        <v/>
      </c>
      <c r="E59" s="41"/>
      <c r="F59" s="52"/>
      <c r="G59" s="43"/>
      <c r="H59" s="42"/>
      <c r="I59" s="43"/>
      <c r="J59" s="42"/>
      <c r="K59" s="43"/>
      <c r="L59" s="42"/>
      <c r="M59" s="43"/>
      <c r="N59" s="42"/>
      <c r="O59" s="43"/>
      <c r="P59" s="42"/>
      <c r="Q59" s="42"/>
      <c r="R59" s="42"/>
      <c r="S59" s="43"/>
      <c r="T59" s="43"/>
      <c r="U59" s="42"/>
      <c r="V59" s="43"/>
      <c r="W59" s="42"/>
      <c r="X59" s="53"/>
      <c r="Y59" s="43"/>
      <c r="Z59" s="42"/>
      <c r="AA59" s="43"/>
      <c r="AB59" s="43"/>
      <c r="AC59" s="42"/>
      <c r="AD59" s="43" t="str">
        <f>IF(E59="","",IF(T59=פרמטרים!$T$6,פרמטרים!$V$8,פרמטרים!$V$3))</f>
        <v/>
      </c>
      <c r="AE59" s="42"/>
      <c r="AF59" s="121" t="str">
        <f>IF(E59="","",IF(AD59="הוחלט לא להנגיש",פרמטרים!$AF$7,IF(AD59="בוצע",פרמטרים!$AF$6,IF(OR('רשימת מאגרים'!O59=פרמטרים!$J$3,AND('רשימת מאגרים'!O59=פרמטרים!$J$4,'רשימת מאגרים'!M59&lt;&gt;"")),פרמטרים!$AF$3,IF(OR('רשימת מאגרים'!O59=פרמטרים!$J$4,AND('רשימת מאגרים'!O59=פרמטרים!$J$5,'רשימת מאגרים'!M59&lt;&gt;"")),פרמטרים!$AF$4,פרמטרים!$AF$5)))))</f>
        <v/>
      </c>
      <c r="AG59" s="42"/>
      <c r="AH59" s="121" t="str">
        <f>IF(E59="","",IF(AD59="הוחלט לא להנגיש",פרמטרים!$AF$7,IF(AD59="בוצע",פרמטרים!$AF$6,IF(T59=פרמטרים!$T$6,פרמטרים!$AF$7,IF(AB59=פרמטרים!$N$5,פרמטרים!$AF$3,IF(OR(AB59=פרמטרים!$N$4,T59=פרמטרים!$T$5),פרמטרים!$AF$4,פרמטרים!$AF$5))))))</f>
        <v/>
      </c>
      <c r="AI59" s="42"/>
      <c r="AJ59" s="121" t="str">
        <f t="shared" si="6"/>
        <v/>
      </c>
      <c r="AK59" s="42"/>
      <c r="AL59" s="123"/>
      <c r="AM59" s="123"/>
      <c r="AN59" s="124" t="str">
        <f t="shared" si="10"/>
        <v/>
      </c>
      <c r="AO59" s="42"/>
      <c r="AP59" s="126" t="str">
        <f t="shared" si="11"/>
        <v/>
      </c>
      <c r="AQ59" s="126"/>
      <c r="AR59" s="53"/>
      <c r="AS59" s="53"/>
      <c r="AT59" s="53"/>
      <c r="AU59" s="127"/>
      <c r="AV59" s="42"/>
      <c r="AW59" s="42"/>
      <c r="AX59" s="83" t="str">
        <f t="shared" si="14"/>
        <v/>
      </c>
      <c r="AY59" s="87" t="str">
        <f t="shared" si="12"/>
        <v/>
      </c>
      <c r="AZ59" s="87" t="str">
        <f t="shared" si="13"/>
        <v/>
      </c>
    </row>
    <row r="60" spans="1:52">
      <c r="A60" s="30" t="str">
        <f t="shared" si="8"/>
        <v>משרד האנרגיה</v>
      </c>
      <c r="B60" s="31" t="str">
        <f t="shared" si="9"/>
        <v>energy</v>
      </c>
      <c r="C60" s="23">
        <v>55</v>
      </c>
      <c r="D60" s="23" t="str">
        <f>IF(E60="","",IF(סימול="","לא הוגדר שם משרד",CONCATENATE(סימול,".DB.",COUNTIF($B$5:B59,$B60)+1)))</f>
        <v/>
      </c>
      <c r="E60" s="41"/>
      <c r="F60" s="52"/>
      <c r="G60" s="43"/>
      <c r="H60" s="42"/>
      <c r="I60" s="43"/>
      <c r="J60" s="42"/>
      <c r="K60" s="43"/>
      <c r="L60" s="42"/>
      <c r="M60" s="43"/>
      <c r="N60" s="42"/>
      <c r="O60" s="43"/>
      <c r="P60" s="42"/>
      <c r="Q60" s="42"/>
      <c r="R60" s="42"/>
      <c r="S60" s="43"/>
      <c r="T60" s="43"/>
      <c r="U60" s="42"/>
      <c r="V60" s="43"/>
      <c r="W60" s="42"/>
      <c r="X60" s="53"/>
      <c r="Y60" s="43"/>
      <c r="Z60" s="42"/>
      <c r="AA60" s="43"/>
      <c r="AB60" s="43"/>
      <c r="AC60" s="42"/>
      <c r="AD60" s="43" t="str">
        <f>IF(E60="","",IF(T60=פרמטרים!$T$6,פרמטרים!$V$8,פרמטרים!$V$3))</f>
        <v/>
      </c>
      <c r="AE60" s="42"/>
      <c r="AF60" s="121" t="str">
        <f>IF(E60="","",IF(AD60="הוחלט לא להנגיש",פרמטרים!$AF$7,IF(AD60="בוצע",פרמטרים!$AF$6,IF(OR('רשימת מאגרים'!O60=פרמטרים!$J$3,AND('רשימת מאגרים'!O60=פרמטרים!$J$4,'רשימת מאגרים'!M60&lt;&gt;"")),פרמטרים!$AF$3,IF(OR('רשימת מאגרים'!O60=פרמטרים!$J$4,AND('רשימת מאגרים'!O60=פרמטרים!$J$5,'רשימת מאגרים'!M60&lt;&gt;"")),פרמטרים!$AF$4,פרמטרים!$AF$5)))))</f>
        <v/>
      </c>
      <c r="AG60" s="42"/>
      <c r="AH60" s="121" t="str">
        <f>IF(E60="","",IF(AD60="הוחלט לא להנגיש",פרמטרים!$AF$7,IF(AD60="בוצע",פרמטרים!$AF$6,IF(T60=פרמטרים!$T$6,פרמטרים!$AF$7,IF(AB60=פרמטרים!$N$5,פרמטרים!$AF$3,IF(OR(AB60=פרמטרים!$N$4,T60=פרמטרים!$T$5),פרמטרים!$AF$4,פרמטרים!$AF$5))))))</f>
        <v/>
      </c>
      <c r="AI60" s="42"/>
      <c r="AJ60" s="121" t="str">
        <f t="shared" si="6"/>
        <v/>
      </c>
      <c r="AK60" s="42"/>
      <c r="AL60" s="123"/>
      <c r="AM60" s="123"/>
      <c r="AN60" s="124" t="str">
        <f t="shared" si="10"/>
        <v/>
      </c>
      <c r="AO60" s="42"/>
      <c r="AP60" s="126" t="str">
        <f t="shared" si="11"/>
        <v/>
      </c>
      <c r="AQ60" s="126"/>
      <c r="AR60" s="53"/>
      <c r="AS60" s="53"/>
      <c r="AT60" s="53"/>
      <c r="AU60" s="127"/>
      <c r="AV60" s="42"/>
      <c r="AW60" s="42"/>
      <c r="AX60" s="83" t="str">
        <f t="shared" si="14"/>
        <v/>
      </c>
      <c r="AY60" s="87" t="str">
        <f t="shared" si="12"/>
        <v/>
      </c>
      <c r="AZ60" s="87" t="str">
        <f t="shared" si="13"/>
        <v/>
      </c>
    </row>
    <row r="61" spans="1:52">
      <c r="A61" s="30" t="str">
        <f t="shared" si="8"/>
        <v>משרד האנרגיה</v>
      </c>
      <c r="B61" s="31" t="str">
        <f t="shared" si="9"/>
        <v>energy</v>
      </c>
      <c r="C61" s="23">
        <v>56</v>
      </c>
      <c r="D61" s="23" t="str">
        <f>IF(E61="","",IF(סימול="","לא הוגדר שם משרד",CONCATENATE(סימול,".DB.",COUNTIF($B$5:B60,$B61)+1)))</f>
        <v/>
      </c>
      <c r="E61" s="41"/>
      <c r="F61" s="52"/>
      <c r="G61" s="43"/>
      <c r="H61" s="42"/>
      <c r="I61" s="43"/>
      <c r="J61" s="42"/>
      <c r="K61" s="43"/>
      <c r="L61" s="42"/>
      <c r="M61" s="43"/>
      <c r="N61" s="42"/>
      <c r="O61" s="43"/>
      <c r="P61" s="42"/>
      <c r="Q61" s="42"/>
      <c r="R61" s="42"/>
      <c r="S61" s="43"/>
      <c r="T61" s="43"/>
      <c r="U61" s="42"/>
      <c r="V61" s="43"/>
      <c r="W61" s="42"/>
      <c r="X61" s="53"/>
      <c r="Y61" s="43"/>
      <c r="Z61" s="42"/>
      <c r="AA61" s="43"/>
      <c r="AB61" s="43"/>
      <c r="AC61" s="42"/>
      <c r="AD61" s="43" t="str">
        <f>IF(E61="","",IF(T61=פרמטרים!$T$6,פרמטרים!$V$8,פרמטרים!$V$3))</f>
        <v/>
      </c>
      <c r="AE61" s="42"/>
      <c r="AF61" s="121" t="str">
        <f>IF(E61="","",IF(AD61="הוחלט לא להנגיש",פרמטרים!$AF$7,IF(AD61="בוצע",פרמטרים!$AF$6,IF(OR('רשימת מאגרים'!O61=פרמטרים!$J$3,AND('רשימת מאגרים'!O61=פרמטרים!$J$4,'רשימת מאגרים'!M61&lt;&gt;"")),פרמטרים!$AF$3,IF(OR('רשימת מאגרים'!O61=פרמטרים!$J$4,AND('רשימת מאגרים'!O61=פרמטרים!$J$5,'רשימת מאגרים'!M61&lt;&gt;"")),פרמטרים!$AF$4,פרמטרים!$AF$5)))))</f>
        <v/>
      </c>
      <c r="AG61" s="42"/>
      <c r="AH61" s="121" t="str">
        <f>IF(E61="","",IF(AD61="הוחלט לא להנגיש",פרמטרים!$AF$7,IF(AD61="בוצע",פרמטרים!$AF$6,IF(T61=פרמטרים!$T$6,פרמטרים!$AF$7,IF(AB61=פרמטרים!$N$5,פרמטרים!$AF$3,IF(OR(AB61=פרמטרים!$N$4,T61=פרמטרים!$T$5),פרמטרים!$AF$4,פרמטרים!$AF$5))))))</f>
        <v/>
      </c>
      <c r="AI61" s="42"/>
      <c r="AJ61" s="121" t="str">
        <f t="shared" si="6"/>
        <v/>
      </c>
      <c r="AK61" s="42"/>
      <c r="AL61" s="123"/>
      <c r="AM61" s="123"/>
      <c r="AN61" s="124" t="str">
        <f t="shared" si="10"/>
        <v/>
      </c>
      <c r="AO61" s="42"/>
      <c r="AP61" s="126" t="str">
        <f t="shared" si="11"/>
        <v/>
      </c>
      <c r="AQ61" s="126"/>
      <c r="AR61" s="53"/>
      <c r="AS61" s="53"/>
      <c r="AT61" s="53"/>
      <c r="AU61" s="127"/>
      <c r="AV61" s="42"/>
      <c r="AW61" s="42"/>
      <c r="AX61" s="83" t="str">
        <f t="shared" si="14"/>
        <v/>
      </c>
      <c r="AY61" s="87" t="str">
        <f t="shared" si="12"/>
        <v/>
      </c>
      <c r="AZ61" s="87" t="str">
        <f t="shared" si="13"/>
        <v/>
      </c>
    </row>
    <row r="62" spans="1:52">
      <c r="A62" s="30" t="str">
        <f t="shared" si="8"/>
        <v>משרד האנרגיה</v>
      </c>
      <c r="B62" s="31" t="str">
        <f t="shared" si="9"/>
        <v>energy</v>
      </c>
      <c r="C62" s="23">
        <v>57</v>
      </c>
      <c r="D62" s="23" t="str">
        <f>IF(E62="","",IF(סימול="","לא הוגדר שם משרד",CONCATENATE(סימול,".DB.",COUNTIF($B$5:B61,$B62)+1)))</f>
        <v/>
      </c>
      <c r="E62" s="41"/>
      <c r="F62" s="52"/>
      <c r="G62" s="43"/>
      <c r="H62" s="42"/>
      <c r="I62" s="43"/>
      <c r="J62" s="42"/>
      <c r="K62" s="43"/>
      <c r="L62" s="42"/>
      <c r="M62" s="43"/>
      <c r="N62" s="42"/>
      <c r="O62" s="43"/>
      <c r="P62" s="42"/>
      <c r="Q62" s="42"/>
      <c r="R62" s="42"/>
      <c r="S62" s="43"/>
      <c r="T62" s="43"/>
      <c r="U62" s="42"/>
      <c r="V62" s="43"/>
      <c r="W62" s="42"/>
      <c r="X62" s="53"/>
      <c r="Y62" s="43"/>
      <c r="Z62" s="42"/>
      <c r="AA62" s="43"/>
      <c r="AB62" s="43"/>
      <c r="AC62" s="42"/>
      <c r="AD62" s="43" t="str">
        <f>IF(E62="","",IF(T62=פרמטרים!$T$6,פרמטרים!$V$8,פרמטרים!$V$3))</f>
        <v/>
      </c>
      <c r="AE62" s="42"/>
      <c r="AF62" s="121" t="str">
        <f>IF(E62="","",IF(AD62="הוחלט לא להנגיש",פרמטרים!$AF$7,IF(AD62="בוצע",פרמטרים!$AF$6,IF(OR('רשימת מאגרים'!O62=פרמטרים!$J$3,AND('רשימת מאגרים'!O62=פרמטרים!$J$4,'רשימת מאגרים'!M62&lt;&gt;"")),פרמטרים!$AF$3,IF(OR('רשימת מאגרים'!O62=פרמטרים!$J$4,AND('רשימת מאגרים'!O62=פרמטרים!$J$5,'רשימת מאגרים'!M62&lt;&gt;"")),פרמטרים!$AF$4,פרמטרים!$AF$5)))))</f>
        <v/>
      </c>
      <c r="AG62" s="42"/>
      <c r="AH62" s="121" t="str">
        <f>IF(E62="","",IF(AD62="הוחלט לא להנגיש",פרמטרים!$AF$7,IF(AD62="בוצע",פרמטרים!$AF$6,IF(T62=פרמטרים!$T$6,פרמטרים!$AF$7,IF(AB62=פרמטרים!$N$5,פרמטרים!$AF$3,IF(OR(AB62=פרמטרים!$N$4,T62=פרמטרים!$T$5),פרמטרים!$AF$4,פרמטרים!$AF$5))))))</f>
        <v/>
      </c>
      <c r="AI62" s="42"/>
      <c r="AJ62" s="121" t="str">
        <f t="shared" si="6"/>
        <v/>
      </c>
      <c r="AK62" s="42"/>
      <c r="AL62" s="123"/>
      <c r="AM62" s="123"/>
      <c r="AN62" s="124" t="str">
        <f t="shared" si="10"/>
        <v/>
      </c>
      <c r="AO62" s="42"/>
      <c r="AP62" s="126" t="str">
        <f t="shared" si="11"/>
        <v/>
      </c>
      <c r="AQ62" s="126"/>
      <c r="AR62" s="53"/>
      <c r="AS62" s="53"/>
      <c r="AT62" s="53"/>
      <c r="AU62" s="127"/>
      <c r="AV62" s="42"/>
      <c r="AW62" s="42"/>
      <c r="AX62" s="83" t="str">
        <f t="shared" si="14"/>
        <v/>
      </c>
      <c r="AY62" s="87" t="str">
        <f t="shared" si="12"/>
        <v/>
      </c>
      <c r="AZ62" s="87" t="str">
        <f t="shared" si="13"/>
        <v/>
      </c>
    </row>
    <row r="63" spans="1:52">
      <c r="A63" s="30" t="str">
        <f t="shared" si="8"/>
        <v>משרד האנרגיה</v>
      </c>
      <c r="B63" s="31" t="str">
        <f t="shared" si="9"/>
        <v>energy</v>
      </c>
      <c r="C63" s="23">
        <v>58</v>
      </c>
      <c r="D63" s="23" t="str">
        <f>IF(E63="","",IF(סימול="","לא הוגדר שם משרד",CONCATENATE(סימול,".DB.",COUNTIF($B$5:B62,$B63)+1)))</f>
        <v/>
      </c>
      <c r="E63" s="41"/>
      <c r="F63" s="52"/>
      <c r="G63" s="43"/>
      <c r="H63" s="42"/>
      <c r="I63" s="43"/>
      <c r="J63" s="42"/>
      <c r="K63" s="43"/>
      <c r="L63" s="42"/>
      <c r="M63" s="43"/>
      <c r="N63" s="42"/>
      <c r="O63" s="43"/>
      <c r="P63" s="42"/>
      <c r="Q63" s="42"/>
      <c r="R63" s="42"/>
      <c r="S63" s="43"/>
      <c r="T63" s="43"/>
      <c r="U63" s="42"/>
      <c r="V63" s="43"/>
      <c r="W63" s="42"/>
      <c r="X63" s="53"/>
      <c r="Y63" s="43"/>
      <c r="Z63" s="42"/>
      <c r="AA63" s="43"/>
      <c r="AB63" s="43"/>
      <c r="AC63" s="42"/>
      <c r="AD63" s="43" t="str">
        <f>IF(E63="","",IF(T63=פרמטרים!$T$6,פרמטרים!$V$8,פרמטרים!$V$3))</f>
        <v/>
      </c>
      <c r="AE63" s="42"/>
      <c r="AF63" s="121" t="str">
        <f>IF(E63="","",IF(AD63="הוחלט לא להנגיש",פרמטרים!$AF$7,IF(AD63="בוצע",פרמטרים!$AF$6,IF(OR('רשימת מאגרים'!O63=פרמטרים!$J$3,AND('רשימת מאגרים'!O63=פרמטרים!$J$4,'רשימת מאגרים'!M63&lt;&gt;"")),פרמטרים!$AF$3,IF(OR('רשימת מאגרים'!O63=פרמטרים!$J$4,AND('רשימת מאגרים'!O63=פרמטרים!$J$5,'רשימת מאגרים'!M63&lt;&gt;"")),פרמטרים!$AF$4,פרמטרים!$AF$5)))))</f>
        <v/>
      </c>
      <c r="AG63" s="42"/>
      <c r="AH63" s="121" t="str">
        <f>IF(E63="","",IF(AD63="הוחלט לא להנגיש",פרמטרים!$AF$7,IF(AD63="בוצע",פרמטרים!$AF$6,IF(T63=פרמטרים!$T$6,פרמטרים!$AF$7,IF(AB63=פרמטרים!$N$5,פרמטרים!$AF$3,IF(OR(AB63=פרמטרים!$N$4,T63=פרמטרים!$T$5),פרמטרים!$AF$4,פרמטרים!$AF$5))))))</f>
        <v/>
      </c>
      <c r="AI63" s="42"/>
      <c r="AJ63" s="121" t="str">
        <f t="shared" si="6"/>
        <v/>
      </c>
      <c r="AK63" s="42"/>
      <c r="AL63" s="123"/>
      <c r="AM63" s="123"/>
      <c r="AN63" s="124" t="str">
        <f t="shared" si="10"/>
        <v/>
      </c>
      <c r="AO63" s="42"/>
      <c r="AP63" s="126" t="str">
        <f t="shared" si="11"/>
        <v/>
      </c>
      <c r="AQ63" s="126"/>
      <c r="AR63" s="53"/>
      <c r="AS63" s="53"/>
      <c r="AT63" s="53"/>
      <c r="AU63" s="127"/>
      <c r="AV63" s="42"/>
      <c r="AW63" s="42"/>
      <c r="AX63" s="83" t="str">
        <f t="shared" si="14"/>
        <v/>
      </c>
      <c r="AY63" s="87" t="str">
        <f t="shared" si="12"/>
        <v/>
      </c>
      <c r="AZ63" s="87" t="str">
        <f t="shared" si="13"/>
        <v/>
      </c>
    </row>
    <row r="64" spans="1:52">
      <c r="A64" s="30" t="str">
        <f t="shared" si="8"/>
        <v>משרד האנרגיה</v>
      </c>
      <c r="B64" s="31" t="str">
        <f t="shared" si="9"/>
        <v>energy</v>
      </c>
      <c r="C64" s="23">
        <v>59</v>
      </c>
      <c r="D64" s="23" t="str">
        <f>IF(E64="","",IF(סימול="","לא הוגדר שם משרד",CONCATENATE(סימול,".DB.",COUNTIF($B$5:B63,$B64)+1)))</f>
        <v/>
      </c>
      <c r="E64" s="41"/>
      <c r="F64" s="52"/>
      <c r="G64" s="43"/>
      <c r="H64" s="42"/>
      <c r="I64" s="43"/>
      <c r="J64" s="42"/>
      <c r="K64" s="43"/>
      <c r="L64" s="42"/>
      <c r="M64" s="43"/>
      <c r="N64" s="42"/>
      <c r="O64" s="43"/>
      <c r="P64" s="42"/>
      <c r="Q64" s="42"/>
      <c r="R64" s="42"/>
      <c r="S64" s="43"/>
      <c r="T64" s="43"/>
      <c r="U64" s="42"/>
      <c r="V64" s="43"/>
      <c r="W64" s="42"/>
      <c r="X64" s="53"/>
      <c r="Y64" s="43"/>
      <c r="Z64" s="42"/>
      <c r="AA64" s="43"/>
      <c r="AB64" s="43"/>
      <c r="AC64" s="42"/>
      <c r="AD64" s="43" t="str">
        <f>IF(E64="","",IF(T64=פרמטרים!$T$6,פרמטרים!$V$8,פרמטרים!$V$3))</f>
        <v/>
      </c>
      <c r="AE64" s="42"/>
      <c r="AF64" s="121" t="str">
        <f>IF(E64="","",IF(AD64="הוחלט לא להנגיש",פרמטרים!$AF$7,IF(AD64="בוצע",פרמטרים!$AF$6,IF(OR('רשימת מאגרים'!O64=פרמטרים!$J$3,AND('רשימת מאגרים'!O64=פרמטרים!$J$4,'רשימת מאגרים'!M64&lt;&gt;"")),פרמטרים!$AF$3,IF(OR('רשימת מאגרים'!O64=פרמטרים!$J$4,AND('רשימת מאגרים'!O64=פרמטרים!$J$5,'רשימת מאגרים'!M64&lt;&gt;"")),פרמטרים!$AF$4,פרמטרים!$AF$5)))))</f>
        <v/>
      </c>
      <c r="AG64" s="42"/>
      <c r="AH64" s="121" t="str">
        <f>IF(E64="","",IF(AD64="הוחלט לא להנגיש",פרמטרים!$AF$7,IF(AD64="בוצע",פרמטרים!$AF$6,IF(T64=פרמטרים!$T$6,פרמטרים!$AF$7,IF(AB64=פרמטרים!$N$5,פרמטרים!$AF$3,IF(OR(AB64=פרמטרים!$N$4,T64=פרמטרים!$T$5),פרמטרים!$AF$4,פרמטרים!$AF$5))))))</f>
        <v/>
      </c>
      <c r="AI64" s="42"/>
      <c r="AJ64" s="121" t="str">
        <f t="shared" si="6"/>
        <v/>
      </c>
      <c r="AK64" s="42"/>
      <c r="AL64" s="123"/>
      <c r="AM64" s="123"/>
      <c r="AN64" s="124" t="str">
        <f t="shared" si="10"/>
        <v/>
      </c>
      <c r="AO64" s="42"/>
      <c r="AP64" s="126" t="str">
        <f t="shared" si="11"/>
        <v/>
      </c>
      <c r="AQ64" s="126"/>
      <c r="AR64" s="53"/>
      <c r="AS64" s="53"/>
      <c r="AT64" s="53"/>
      <c r="AU64" s="127"/>
      <c r="AV64" s="42"/>
      <c r="AW64" s="42"/>
      <c r="AX64" s="83" t="str">
        <f t="shared" si="14"/>
        <v/>
      </c>
      <c r="AY64" s="87" t="str">
        <f t="shared" si="12"/>
        <v/>
      </c>
      <c r="AZ64" s="87" t="str">
        <f t="shared" si="13"/>
        <v/>
      </c>
    </row>
    <row r="65" spans="1:52">
      <c r="A65" s="30" t="str">
        <f t="shared" si="8"/>
        <v>משרד האנרגיה</v>
      </c>
      <c r="B65" s="31" t="str">
        <f t="shared" si="9"/>
        <v>energy</v>
      </c>
      <c r="C65" s="23">
        <v>60</v>
      </c>
      <c r="D65" s="23" t="str">
        <f>IF(E65="","",IF(סימול="","לא הוגדר שם משרד",CONCATENATE(סימול,".DB.",COUNTIF($B$5:B64,$B65)+1)))</f>
        <v/>
      </c>
      <c r="E65" s="41"/>
      <c r="F65" s="52"/>
      <c r="G65" s="43"/>
      <c r="H65" s="42"/>
      <c r="I65" s="43"/>
      <c r="J65" s="42"/>
      <c r="K65" s="43"/>
      <c r="L65" s="42"/>
      <c r="M65" s="43"/>
      <c r="N65" s="42"/>
      <c r="O65" s="43"/>
      <c r="P65" s="42"/>
      <c r="Q65" s="42"/>
      <c r="R65" s="42"/>
      <c r="S65" s="43"/>
      <c r="T65" s="43"/>
      <c r="U65" s="42"/>
      <c r="V65" s="43"/>
      <c r="W65" s="42"/>
      <c r="X65" s="53"/>
      <c r="Y65" s="43"/>
      <c r="Z65" s="42"/>
      <c r="AA65" s="43"/>
      <c r="AB65" s="43"/>
      <c r="AC65" s="42"/>
      <c r="AD65" s="43" t="str">
        <f>IF(E65="","",IF(T65=פרמטרים!$T$6,פרמטרים!$V$8,פרמטרים!$V$3))</f>
        <v/>
      </c>
      <c r="AE65" s="42"/>
      <c r="AF65" s="121" t="str">
        <f>IF(E65="","",IF(AD65="הוחלט לא להנגיש",פרמטרים!$AF$7,IF(AD65="בוצע",פרמטרים!$AF$6,IF(OR('רשימת מאגרים'!O65=פרמטרים!$J$3,AND('רשימת מאגרים'!O65=פרמטרים!$J$4,'רשימת מאגרים'!M65&lt;&gt;"")),פרמטרים!$AF$3,IF(OR('רשימת מאגרים'!O65=פרמטרים!$J$4,AND('רשימת מאגרים'!O65=פרמטרים!$J$5,'רשימת מאגרים'!M65&lt;&gt;"")),פרמטרים!$AF$4,פרמטרים!$AF$5)))))</f>
        <v/>
      </c>
      <c r="AG65" s="42"/>
      <c r="AH65" s="121" t="str">
        <f>IF(E65="","",IF(AD65="הוחלט לא להנגיש",פרמטרים!$AF$7,IF(AD65="בוצע",פרמטרים!$AF$6,IF(T65=פרמטרים!$T$6,פרמטרים!$AF$7,IF(AB65=פרמטרים!$N$5,פרמטרים!$AF$3,IF(OR(AB65=פרמטרים!$N$4,T65=פרמטרים!$T$5),פרמטרים!$AF$4,פרמטרים!$AF$5))))))</f>
        <v/>
      </c>
      <c r="AI65" s="42"/>
      <c r="AJ65" s="121" t="str">
        <f t="shared" si="6"/>
        <v/>
      </c>
      <c r="AK65" s="42"/>
      <c r="AL65" s="123"/>
      <c r="AM65" s="123"/>
      <c r="AN65" s="124" t="str">
        <f t="shared" si="10"/>
        <v/>
      </c>
      <c r="AO65" s="42"/>
      <c r="AP65" s="126" t="str">
        <f t="shared" si="11"/>
        <v/>
      </c>
      <c r="AQ65" s="126"/>
      <c r="AR65" s="53"/>
      <c r="AS65" s="53"/>
      <c r="AT65" s="53"/>
      <c r="AU65" s="127"/>
      <c r="AV65" s="42"/>
      <c r="AW65" s="42"/>
      <c r="AX65" s="83" t="str">
        <f t="shared" si="14"/>
        <v/>
      </c>
      <c r="AY65" s="87" t="str">
        <f t="shared" si="12"/>
        <v/>
      </c>
      <c r="AZ65" s="87" t="str">
        <f t="shared" si="13"/>
        <v/>
      </c>
    </row>
    <row r="66" spans="1:52">
      <c r="A66" s="30" t="str">
        <f t="shared" si="8"/>
        <v>משרד האנרגיה</v>
      </c>
      <c r="B66" s="31" t="str">
        <f t="shared" si="9"/>
        <v>energy</v>
      </c>
      <c r="C66" s="23">
        <v>61</v>
      </c>
      <c r="D66" s="23" t="str">
        <f>IF(E66="","",IF(סימול="","לא הוגדר שם משרד",CONCATENATE(סימול,".DB.",COUNTIF($B$5:B65,$B66)+1)))</f>
        <v/>
      </c>
      <c r="E66" s="41"/>
      <c r="F66" s="52"/>
      <c r="G66" s="43"/>
      <c r="H66" s="42"/>
      <c r="I66" s="43"/>
      <c r="J66" s="42"/>
      <c r="K66" s="43"/>
      <c r="L66" s="42"/>
      <c r="M66" s="43"/>
      <c r="N66" s="42"/>
      <c r="O66" s="43"/>
      <c r="P66" s="42"/>
      <c r="Q66" s="42"/>
      <c r="R66" s="42"/>
      <c r="S66" s="43"/>
      <c r="T66" s="43"/>
      <c r="U66" s="42"/>
      <c r="V66" s="43"/>
      <c r="W66" s="42"/>
      <c r="X66" s="53"/>
      <c r="Y66" s="43"/>
      <c r="Z66" s="42"/>
      <c r="AA66" s="43"/>
      <c r="AB66" s="43"/>
      <c r="AC66" s="42"/>
      <c r="AD66" s="43" t="str">
        <f>IF(E66="","",IF(T66=פרמטרים!$T$6,פרמטרים!$V$8,פרמטרים!$V$3))</f>
        <v/>
      </c>
      <c r="AE66" s="42"/>
      <c r="AF66" s="121" t="str">
        <f>IF(E66="","",IF(AD66="הוחלט לא להנגיש",פרמטרים!$AF$7,IF(AD66="בוצע",פרמטרים!$AF$6,IF(OR('רשימת מאגרים'!O66=פרמטרים!$J$3,AND('רשימת מאגרים'!O66=פרמטרים!$J$4,'רשימת מאגרים'!M66&lt;&gt;"")),פרמטרים!$AF$3,IF(OR('רשימת מאגרים'!O66=פרמטרים!$J$4,AND('רשימת מאגרים'!O66=פרמטרים!$J$5,'רשימת מאגרים'!M66&lt;&gt;"")),פרמטרים!$AF$4,פרמטרים!$AF$5)))))</f>
        <v/>
      </c>
      <c r="AG66" s="42"/>
      <c r="AH66" s="121" t="str">
        <f>IF(E66="","",IF(AD66="הוחלט לא להנגיש",פרמטרים!$AF$7,IF(AD66="בוצע",פרמטרים!$AF$6,IF(T66=פרמטרים!$T$6,פרמטרים!$AF$7,IF(AB66=פרמטרים!$N$5,פרמטרים!$AF$3,IF(OR(AB66=פרמטרים!$N$4,T66=פרמטרים!$T$5),פרמטרים!$AF$4,פרמטרים!$AF$5))))))</f>
        <v/>
      </c>
      <c r="AI66" s="42"/>
      <c r="AJ66" s="121" t="str">
        <f t="shared" si="6"/>
        <v/>
      </c>
      <c r="AK66" s="42"/>
      <c r="AL66" s="123"/>
      <c r="AM66" s="123"/>
      <c r="AN66" s="124" t="str">
        <f t="shared" si="10"/>
        <v/>
      </c>
      <c r="AO66" s="42"/>
      <c r="AP66" s="126" t="str">
        <f t="shared" si="11"/>
        <v/>
      </c>
      <c r="AQ66" s="126"/>
      <c r="AR66" s="53"/>
      <c r="AS66" s="53"/>
      <c r="AT66" s="53"/>
      <c r="AU66" s="127"/>
      <c r="AV66" s="42"/>
      <c r="AW66" s="42"/>
      <c r="AX66" s="83" t="str">
        <f t="shared" si="14"/>
        <v/>
      </c>
      <c r="AY66" s="87" t="str">
        <f t="shared" si="12"/>
        <v/>
      </c>
      <c r="AZ66" s="87" t="str">
        <f t="shared" si="13"/>
        <v/>
      </c>
    </row>
    <row r="67" spans="1:52">
      <c r="A67" s="30" t="str">
        <f t="shared" si="8"/>
        <v>משרד האנרגיה</v>
      </c>
      <c r="B67" s="31" t="str">
        <f t="shared" si="9"/>
        <v>energy</v>
      </c>
      <c r="C67" s="23">
        <v>62</v>
      </c>
      <c r="D67" s="23" t="str">
        <f>IF(E67="","",IF(סימול="","לא הוגדר שם משרד",CONCATENATE(סימול,".DB.",COUNTIF($B$5:B66,$B67)+1)))</f>
        <v/>
      </c>
      <c r="E67" s="41"/>
      <c r="F67" s="52"/>
      <c r="G67" s="43"/>
      <c r="H67" s="42"/>
      <c r="I67" s="43"/>
      <c r="J67" s="42"/>
      <c r="K67" s="43"/>
      <c r="L67" s="42"/>
      <c r="M67" s="43"/>
      <c r="N67" s="42"/>
      <c r="O67" s="43"/>
      <c r="P67" s="42"/>
      <c r="Q67" s="42"/>
      <c r="R67" s="42"/>
      <c r="S67" s="43"/>
      <c r="T67" s="43"/>
      <c r="U67" s="42"/>
      <c r="V67" s="43"/>
      <c r="W67" s="42"/>
      <c r="X67" s="53"/>
      <c r="Y67" s="43"/>
      <c r="Z67" s="42"/>
      <c r="AA67" s="43"/>
      <c r="AB67" s="43"/>
      <c r="AC67" s="42"/>
      <c r="AD67" s="43" t="str">
        <f>IF(E67="","",IF(T67=פרמטרים!$T$6,פרמטרים!$V$8,פרמטרים!$V$3))</f>
        <v/>
      </c>
      <c r="AE67" s="42"/>
      <c r="AF67" s="121" t="str">
        <f>IF(E67="","",IF(AD67="הוחלט לא להנגיש",פרמטרים!$AF$7,IF(AD67="בוצע",פרמטרים!$AF$6,IF(OR('רשימת מאגרים'!O67=פרמטרים!$J$3,AND('רשימת מאגרים'!O67=פרמטרים!$J$4,'רשימת מאגרים'!M67&lt;&gt;"")),פרמטרים!$AF$3,IF(OR('רשימת מאגרים'!O67=פרמטרים!$J$4,AND('רשימת מאגרים'!O67=פרמטרים!$J$5,'רשימת מאגרים'!M67&lt;&gt;"")),פרמטרים!$AF$4,פרמטרים!$AF$5)))))</f>
        <v/>
      </c>
      <c r="AG67" s="42"/>
      <c r="AH67" s="121" t="str">
        <f>IF(E67="","",IF(AD67="הוחלט לא להנגיש",פרמטרים!$AF$7,IF(AD67="בוצע",פרמטרים!$AF$6,IF(T67=פרמטרים!$T$6,פרמטרים!$AF$7,IF(AB67=פרמטרים!$N$5,פרמטרים!$AF$3,IF(OR(AB67=פרמטרים!$N$4,T67=פרמטרים!$T$5),פרמטרים!$AF$4,פרמטרים!$AF$5))))))</f>
        <v/>
      </c>
      <c r="AI67" s="42"/>
      <c r="AJ67" s="121" t="str">
        <f t="shared" si="6"/>
        <v/>
      </c>
      <c r="AK67" s="42"/>
      <c r="AL67" s="123"/>
      <c r="AM67" s="123"/>
      <c r="AN67" s="124" t="str">
        <f t="shared" si="10"/>
        <v/>
      </c>
      <c r="AO67" s="42"/>
      <c r="AP67" s="126" t="str">
        <f t="shared" si="11"/>
        <v/>
      </c>
      <c r="AQ67" s="126"/>
      <c r="AR67" s="53"/>
      <c r="AS67" s="53"/>
      <c r="AT67" s="53"/>
      <c r="AU67" s="127"/>
      <c r="AV67" s="42"/>
      <c r="AW67" s="42"/>
      <c r="AX67" s="83" t="str">
        <f t="shared" si="14"/>
        <v/>
      </c>
      <c r="AY67" s="87" t="str">
        <f t="shared" si="12"/>
        <v/>
      </c>
      <c r="AZ67" s="87" t="str">
        <f t="shared" si="13"/>
        <v/>
      </c>
    </row>
    <row r="68" spans="1:52">
      <c r="A68" s="30" t="str">
        <f t="shared" si="8"/>
        <v>משרד האנרגיה</v>
      </c>
      <c r="B68" s="31" t="str">
        <f t="shared" si="9"/>
        <v>energy</v>
      </c>
      <c r="C68" s="23">
        <v>63</v>
      </c>
      <c r="D68" s="23" t="str">
        <f>IF(E68="","",IF(סימול="","לא הוגדר שם משרד",CONCATENATE(סימול,".DB.",COUNTIF($B$5:B67,$B68)+1)))</f>
        <v/>
      </c>
      <c r="E68" s="41"/>
      <c r="F68" s="52"/>
      <c r="G68" s="43"/>
      <c r="H68" s="42"/>
      <c r="I68" s="43"/>
      <c r="J68" s="42"/>
      <c r="K68" s="43"/>
      <c r="L68" s="42"/>
      <c r="M68" s="43"/>
      <c r="N68" s="42"/>
      <c r="O68" s="43"/>
      <c r="P68" s="42"/>
      <c r="Q68" s="42"/>
      <c r="R68" s="42"/>
      <c r="S68" s="43"/>
      <c r="T68" s="43"/>
      <c r="U68" s="42"/>
      <c r="V68" s="43"/>
      <c r="W68" s="42"/>
      <c r="X68" s="53"/>
      <c r="Y68" s="43"/>
      <c r="Z68" s="42"/>
      <c r="AA68" s="43"/>
      <c r="AB68" s="43"/>
      <c r="AC68" s="42"/>
      <c r="AD68" s="43" t="str">
        <f>IF(E68="","",IF(T68=פרמטרים!$T$6,פרמטרים!$V$8,פרמטרים!$V$3))</f>
        <v/>
      </c>
      <c r="AE68" s="42"/>
      <c r="AF68" s="121" t="str">
        <f>IF(E68="","",IF(AD68="הוחלט לא להנגיש",פרמטרים!$AF$7,IF(AD68="בוצע",פרמטרים!$AF$6,IF(OR('רשימת מאגרים'!O68=פרמטרים!$J$3,AND('רשימת מאגרים'!O68=פרמטרים!$J$4,'רשימת מאגרים'!M68&lt;&gt;"")),פרמטרים!$AF$3,IF(OR('רשימת מאגרים'!O68=פרמטרים!$J$4,AND('רשימת מאגרים'!O68=פרמטרים!$J$5,'רשימת מאגרים'!M68&lt;&gt;"")),פרמטרים!$AF$4,פרמטרים!$AF$5)))))</f>
        <v/>
      </c>
      <c r="AG68" s="42"/>
      <c r="AH68" s="121" t="str">
        <f>IF(E68="","",IF(AD68="הוחלט לא להנגיש",פרמטרים!$AF$7,IF(AD68="בוצע",פרמטרים!$AF$6,IF(T68=פרמטרים!$T$6,פרמטרים!$AF$7,IF(AB68=פרמטרים!$N$5,פרמטרים!$AF$3,IF(OR(AB68=פרמטרים!$N$4,T68=פרמטרים!$T$5),פרמטרים!$AF$4,פרמטרים!$AF$5))))))</f>
        <v/>
      </c>
      <c r="AI68" s="42"/>
      <c r="AJ68" s="121" t="str">
        <f t="shared" si="6"/>
        <v/>
      </c>
      <c r="AK68" s="42"/>
      <c r="AL68" s="123"/>
      <c r="AM68" s="123"/>
      <c r="AN68" s="124" t="str">
        <f t="shared" si="10"/>
        <v/>
      </c>
      <c r="AO68" s="42"/>
      <c r="AP68" s="126" t="str">
        <f t="shared" si="11"/>
        <v/>
      </c>
      <c r="AQ68" s="126"/>
      <c r="AR68" s="53"/>
      <c r="AS68" s="53"/>
      <c r="AT68" s="53"/>
      <c r="AU68" s="127"/>
      <c r="AV68" s="42"/>
      <c r="AW68" s="42"/>
      <c r="AX68" s="83" t="str">
        <f t="shared" si="14"/>
        <v/>
      </c>
      <c r="AY68" s="87" t="str">
        <f t="shared" si="12"/>
        <v/>
      </c>
      <c r="AZ68" s="87" t="str">
        <f t="shared" si="13"/>
        <v/>
      </c>
    </row>
    <row r="69" spans="1:52">
      <c r="A69" s="30" t="str">
        <f t="shared" si="8"/>
        <v>משרד האנרגיה</v>
      </c>
      <c r="B69" s="31" t="str">
        <f t="shared" si="9"/>
        <v>energy</v>
      </c>
      <c r="C69" s="23">
        <v>64</v>
      </c>
      <c r="D69" s="23" t="str">
        <f>IF(E69="","",IF(סימול="","לא הוגדר שם משרד",CONCATENATE(סימול,".DB.",COUNTIF($B$5:B68,$B69)+1)))</f>
        <v/>
      </c>
      <c r="E69" s="41"/>
      <c r="F69" s="52"/>
      <c r="G69" s="43"/>
      <c r="H69" s="42"/>
      <c r="I69" s="43"/>
      <c r="J69" s="42"/>
      <c r="K69" s="43"/>
      <c r="L69" s="42"/>
      <c r="M69" s="43"/>
      <c r="N69" s="42"/>
      <c r="O69" s="43"/>
      <c r="P69" s="42"/>
      <c r="Q69" s="42"/>
      <c r="R69" s="42"/>
      <c r="S69" s="43"/>
      <c r="T69" s="43"/>
      <c r="U69" s="42"/>
      <c r="V69" s="43"/>
      <c r="W69" s="42"/>
      <c r="X69" s="53"/>
      <c r="Y69" s="43"/>
      <c r="Z69" s="42"/>
      <c r="AA69" s="43"/>
      <c r="AB69" s="43"/>
      <c r="AC69" s="42"/>
      <c r="AD69" s="43" t="str">
        <f>IF(E69="","",IF(T69=פרמטרים!$T$6,פרמטרים!$V$8,פרמטרים!$V$3))</f>
        <v/>
      </c>
      <c r="AE69" s="42"/>
      <c r="AF69" s="121" t="str">
        <f>IF(E69="","",IF(AD69="הוחלט לא להנגיש",פרמטרים!$AF$7,IF(AD69="בוצע",פרמטרים!$AF$6,IF(OR('רשימת מאגרים'!O69=פרמטרים!$J$3,AND('רשימת מאגרים'!O69=פרמטרים!$J$4,'רשימת מאגרים'!M69&lt;&gt;"")),פרמטרים!$AF$3,IF(OR('רשימת מאגרים'!O69=פרמטרים!$J$4,AND('רשימת מאגרים'!O69=פרמטרים!$J$5,'רשימת מאגרים'!M69&lt;&gt;"")),פרמטרים!$AF$4,פרמטרים!$AF$5)))))</f>
        <v/>
      </c>
      <c r="AG69" s="42"/>
      <c r="AH69" s="121" t="str">
        <f>IF(E69="","",IF(AD69="הוחלט לא להנגיש",פרמטרים!$AF$7,IF(AD69="בוצע",פרמטרים!$AF$6,IF(T69=פרמטרים!$T$6,פרמטרים!$AF$7,IF(AB69=פרמטרים!$N$5,פרמטרים!$AF$3,IF(OR(AB69=פרמטרים!$N$4,T69=פרמטרים!$T$5),פרמטרים!$AF$4,פרמטרים!$AF$5))))))</f>
        <v/>
      </c>
      <c r="AI69" s="42"/>
      <c r="AJ69" s="121" t="str">
        <f t="shared" si="6"/>
        <v/>
      </c>
      <c r="AK69" s="42"/>
      <c r="AL69" s="123"/>
      <c r="AM69" s="123"/>
      <c r="AN69" s="124" t="str">
        <f t="shared" si="10"/>
        <v/>
      </c>
      <c r="AO69" s="42"/>
      <c r="AP69" s="126" t="str">
        <f t="shared" si="11"/>
        <v/>
      </c>
      <c r="AQ69" s="126"/>
      <c r="AR69" s="53"/>
      <c r="AS69" s="53"/>
      <c r="AT69" s="53"/>
      <c r="AU69" s="127"/>
      <c r="AV69" s="42"/>
      <c r="AW69" s="42"/>
      <c r="AX69" s="83" t="str">
        <f t="shared" si="14"/>
        <v/>
      </c>
      <c r="AY69" s="87" t="str">
        <f t="shared" si="12"/>
        <v/>
      </c>
      <c r="AZ69" s="87" t="str">
        <f t="shared" si="13"/>
        <v/>
      </c>
    </row>
    <row r="70" spans="1:52">
      <c r="A70" s="30" t="str">
        <f t="shared" ref="A70:A101" si="15">IF(המשרד="","",המשרד)</f>
        <v>משרד האנרגיה</v>
      </c>
      <c r="B70" s="31" t="str">
        <f t="shared" ref="B70:B101" si="16">IF(סימול="","",סימול)</f>
        <v>energy</v>
      </c>
      <c r="C70" s="23">
        <v>65</v>
      </c>
      <c r="D70" s="23" t="str">
        <f>IF(E70="","",IF(סימול="","לא הוגדר שם משרד",CONCATENATE(סימול,".DB.",COUNTIF($B$5:B69,$B70)+1)))</f>
        <v/>
      </c>
      <c r="E70" s="41"/>
      <c r="F70" s="52"/>
      <c r="G70" s="43"/>
      <c r="H70" s="42"/>
      <c r="I70" s="43"/>
      <c r="J70" s="42"/>
      <c r="K70" s="43"/>
      <c r="L70" s="42"/>
      <c r="M70" s="43"/>
      <c r="N70" s="42"/>
      <c r="O70" s="43"/>
      <c r="P70" s="42"/>
      <c r="Q70" s="42"/>
      <c r="R70" s="42"/>
      <c r="S70" s="43"/>
      <c r="T70" s="43"/>
      <c r="U70" s="42"/>
      <c r="V70" s="43"/>
      <c r="W70" s="42"/>
      <c r="X70" s="53"/>
      <c r="Y70" s="43"/>
      <c r="Z70" s="42"/>
      <c r="AA70" s="43"/>
      <c r="AB70" s="43"/>
      <c r="AC70" s="42"/>
      <c r="AD70" s="43" t="str">
        <f>IF(E70="","",IF(T70=פרמטרים!$T$6,פרמטרים!$V$8,פרמטרים!$V$3))</f>
        <v/>
      </c>
      <c r="AE70" s="42"/>
      <c r="AF70" s="121" t="str">
        <f>IF(E70="","",IF(AD70="הוחלט לא להנגיש",פרמטרים!$AF$7,IF(AD70="בוצע",פרמטרים!$AF$6,IF(OR('רשימת מאגרים'!O70=פרמטרים!$J$3,AND('רשימת מאגרים'!O70=פרמטרים!$J$4,'רשימת מאגרים'!M70&lt;&gt;"")),פרמטרים!$AF$3,IF(OR('רשימת מאגרים'!O70=פרמטרים!$J$4,AND('רשימת מאגרים'!O70=פרמטרים!$J$5,'רשימת מאגרים'!M70&lt;&gt;"")),פרמטרים!$AF$4,פרמטרים!$AF$5)))))</f>
        <v/>
      </c>
      <c r="AG70" s="42"/>
      <c r="AH70" s="121" t="str">
        <f>IF(E70="","",IF(AD70="הוחלט לא להנגיש",פרמטרים!$AF$7,IF(AD70="בוצע",פרמטרים!$AF$6,IF(T70=פרמטרים!$T$6,פרמטרים!$AF$7,IF(AB70=פרמטרים!$N$5,פרמטרים!$AF$3,IF(OR(AB70=פרמטרים!$N$4,T70=פרמטרים!$T$5),פרמטרים!$AF$4,פרמטרים!$AF$5))))))</f>
        <v/>
      </c>
      <c r="AI70" s="42"/>
      <c r="AJ70" s="121" t="str">
        <f t="shared" si="6"/>
        <v/>
      </c>
      <c r="AK70" s="42"/>
      <c r="AL70" s="123"/>
      <c r="AM70" s="123"/>
      <c r="AN70" s="124" t="str">
        <f t="shared" ref="AN70:AN101" si="17">IF($E70="","",IFERROR(AL70*$AL$1,0)+AM70)</f>
        <v/>
      </c>
      <c r="AO70" s="42"/>
      <c r="AP70" s="126" t="str">
        <f t="shared" ref="AP70:AP101" si="18">IF(E70="","",IF(Y70="","",Y70))</f>
        <v/>
      </c>
      <c r="AQ70" s="126"/>
      <c r="AR70" s="53"/>
      <c r="AS70" s="53"/>
      <c r="AT70" s="53"/>
      <c r="AU70" s="127"/>
      <c r="AV70" s="42"/>
      <c r="AW70" s="42"/>
      <c r="AX70" s="83" t="str">
        <f t="shared" si="14"/>
        <v/>
      </c>
      <c r="AY70" s="87" t="str">
        <f t="shared" ref="AY70:AY101" si="19">IFERROR(IF($AR70="","",YEAR($AR70)),"")</f>
        <v/>
      </c>
      <c r="AZ70" s="87" t="str">
        <f t="shared" ref="AZ70:AZ101" si="20">IFERROR(IF($AR70="","",CONCATENATE(IF(MONTH($AR70)&lt;4,"Q1",IF(MONTH($AR70)&lt;7,"Q2",IF($AR70&lt;10,"Q3","Q4"))),"/",YEAR($AR70))),"")</f>
        <v/>
      </c>
    </row>
    <row r="71" spans="1:52">
      <c r="A71" s="30" t="str">
        <f t="shared" si="15"/>
        <v>משרד האנרגיה</v>
      </c>
      <c r="B71" s="31" t="str">
        <f t="shared" si="16"/>
        <v>energy</v>
      </c>
      <c r="C71" s="23">
        <v>66</v>
      </c>
      <c r="D71" s="23" t="str">
        <f>IF(E71="","",IF(סימול="","לא הוגדר שם משרד",CONCATENATE(סימול,".DB.",COUNTIF($B$5:B70,$B71)+1)))</f>
        <v/>
      </c>
      <c r="E71" s="41"/>
      <c r="F71" s="52"/>
      <c r="G71" s="43"/>
      <c r="H71" s="42"/>
      <c r="I71" s="43"/>
      <c r="J71" s="42"/>
      <c r="K71" s="43"/>
      <c r="L71" s="42"/>
      <c r="M71" s="43"/>
      <c r="N71" s="42"/>
      <c r="O71" s="43"/>
      <c r="P71" s="42"/>
      <c r="Q71" s="42"/>
      <c r="R71" s="42"/>
      <c r="S71" s="43"/>
      <c r="T71" s="43"/>
      <c r="U71" s="42"/>
      <c r="V71" s="43"/>
      <c r="W71" s="42"/>
      <c r="X71" s="53"/>
      <c r="Y71" s="43"/>
      <c r="Z71" s="42"/>
      <c r="AA71" s="43"/>
      <c r="AB71" s="43"/>
      <c r="AC71" s="42"/>
      <c r="AD71" s="43" t="str">
        <f>IF(E71="","",IF(T71=פרמטרים!$T$6,פרמטרים!$V$8,פרמטרים!$V$3))</f>
        <v/>
      </c>
      <c r="AE71" s="42"/>
      <c r="AF71" s="121" t="str">
        <f>IF(E71="","",IF(AD71="הוחלט לא להנגיש",פרמטרים!$AF$7,IF(AD71="בוצע",פרמטרים!$AF$6,IF(OR('רשימת מאגרים'!O71=פרמטרים!$J$3,AND('רשימת מאגרים'!O71=פרמטרים!$J$4,'רשימת מאגרים'!M71&lt;&gt;"")),פרמטרים!$AF$3,IF(OR('רשימת מאגרים'!O71=פרמטרים!$J$4,AND('רשימת מאגרים'!O71=פרמטרים!$J$5,'רשימת מאגרים'!M71&lt;&gt;"")),פרמטרים!$AF$4,פרמטרים!$AF$5)))))</f>
        <v/>
      </c>
      <c r="AG71" s="42"/>
      <c r="AH71" s="121" t="str">
        <f>IF(E71="","",IF(AD71="הוחלט לא להנגיש",פרמטרים!$AF$7,IF(AD71="בוצע",פרמטרים!$AF$6,IF(T71=פרמטרים!$T$6,פרמטרים!$AF$7,IF(AB71=פרמטרים!$N$5,פרמטרים!$AF$3,IF(OR(AB71=פרמטרים!$N$4,T71=פרמטרים!$T$5),פרמטרים!$AF$4,פרמטרים!$AF$5))))))</f>
        <v/>
      </c>
      <c r="AI71" s="42"/>
      <c r="AJ71" s="121" t="str">
        <f t="shared" ref="AJ71:AJ134" si="21">IF($E71="","",IF($S71="כן","כן",""))</f>
        <v/>
      </c>
      <c r="AK71" s="42"/>
      <c r="AL71" s="123"/>
      <c r="AM71" s="123"/>
      <c r="AN71" s="124" t="str">
        <f t="shared" si="17"/>
        <v/>
      </c>
      <c r="AO71" s="42"/>
      <c r="AP71" s="126" t="str">
        <f t="shared" si="18"/>
        <v/>
      </c>
      <c r="AQ71" s="126"/>
      <c r="AR71" s="53"/>
      <c r="AS71" s="53"/>
      <c r="AT71" s="53"/>
      <c r="AU71" s="127"/>
      <c r="AV71" s="42"/>
      <c r="AW71" s="42"/>
      <c r="AX71" s="83" t="str">
        <f t="shared" ref="AX71:AX102" si="22">IF(E71="","","כן")</f>
        <v/>
      </c>
      <c r="AY71" s="87" t="str">
        <f t="shared" si="19"/>
        <v/>
      </c>
      <c r="AZ71" s="87" t="str">
        <f t="shared" si="20"/>
        <v/>
      </c>
    </row>
    <row r="72" spans="1:52">
      <c r="A72" s="30" t="str">
        <f t="shared" si="15"/>
        <v>משרד האנרגיה</v>
      </c>
      <c r="B72" s="31" t="str">
        <f t="shared" si="16"/>
        <v>energy</v>
      </c>
      <c r="C72" s="23">
        <v>67</v>
      </c>
      <c r="D72" s="23" t="str">
        <f>IF(E72="","",IF(סימול="","לא הוגדר שם משרד",CONCATENATE(סימול,".DB.",COUNTIF($B$5:B71,$B72)+1)))</f>
        <v/>
      </c>
      <c r="E72" s="41"/>
      <c r="F72" s="52"/>
      <c r="G72" s="43"/>
      <c r="H72" s="42"/>
      <c r="I72" s="43"/>
      <c r="J72" s="42"/>
      <c r="K72" s="43"/>
      <c r="L72" s="42"/>
      <c r="M72" s="43"/>
      <c r="N72" s="42"/>
      <c r="O72" s="43"/>
      <c r="P72" s="42"/>
      <c r="Q72" s="42"/>
      <c r="R72" s="42"/>
      <c r="S72" s="43"/>
      <c r="T72" s="43"/>
      <c r="U72" s="42"/>
      <c r="V72" s="43"/>
      <c r="W72" s="42"/>
      <c r="X72" s="53"/>
      <c r="Y72" s="43"/>
      <c r="Z72" s="42"/>
      <c r="AA72" s="43"/>
      <c r="AB72" s="43"/>
      <c r="AC72" s="42"/>
      <c r="AD72" s="43" t="str">
        <f>IF(E72="","",IF(T72=פרמטרים!$T$6,פרמטרים!$V$8,פרמטרים!$V$3))</f>
        <v/>
      </c>
      <c r="AE72" s="42"/>
      <c r="AF72" s="121" t="str">
        <f>IF(E72="","",IF(AD72="הוחלט לא להנגיש",פרמטרים!$AF$7,IF(AD72="בוצע",פרמטרים!$AF$6,IF(OR('רשימת מאגרים'!O72=פרמטרים!$J$3,AND('רשימת מאגרים'!O72=פרמטרים!$J$4,'רשימת מאגרים'!M72&lt;&gt;"")),פרמטרים!$AF$3,IF(OR('רשימת מאגרים'!O72=פרמטרים!$J$4,AND('רשימת מאגרים'!O72=פרמטרים!$J$5,'רשימת מאגרים'!M72&lt;&gt;"")),פרמטרים!$AF$4,פרמטרים!$AF$5)))))</f>
        <v/>
      </c>
      <c r="AG72" s="42"/>
      <c r="AH72" s="121" t="str">
        <f>IF(E72="","",IF(AD72="הוחלט לא להנגיש",פרמטרים!$AF$7,IF(AD72="בוצע",פרמטרים!$AF$6,IF(T72=פרמטרים!$T$6,פרמטרים!$AF$7,IF(AB72=פרמטרים!$N$5,פרמטרים!$AF$3,IF(OR(AB72=פרמטרים!$N$4,T72=פרמטרים!$T$5),פרמטרים!$AF$4,פרמטרים!$AF$5))))))</f>
        <v/>
      </c>
      <c r="AI72" s="42"/>
      <c r="AJ72" s="121" t="str">
        <f t="shared" si="21"/>
        <v/>
      </c>
      <c r="AK72" s="42"/>
      <c r="AL72" s="123"/>
      <c r="AM72" s="123"/>
      <c r="AN72" s="124" t="str">
        <f t="shared" si="17"/>
        <v/>
      </c>
      <c r="AO72" s="42"/>
      <c r="AP72" s="126" t="str">
        <f t="shared" si="18"/>
        <v/>
      </c>
      <c r="AQ72" s="126"/>
      <c r="AR72" s="53"/>
      <c r="AS72" s="53"/>
      <c r="AT72" s="53"/>
      <c r="AU72" s="127"/>
      <c r="AV72" s="42"/>
      <c r="AW72" s="42"/>
      <c r="AX72" s="83" t="str">
        <f t="shared" si="22"/>
        <v/>
      </c>
      <c r="AY72" s="87" t="str">
        <f t="shared" si="19"/>
        <v/>
      </c>
      <c r="AZ72" s="87" t="str">
        <f t="shared" si="20"/>
        <v/>
      </c>
    </row>
    <row r="73" spans="1:52">
      <c r="A73" s="30" t="str">
        <f t="shared" si="15"/>
        <v>משרד האנרגיה</v>
      </c>
      <c r="B73" s="31" t="str">
        <f t="shared" si="16"/>
        <v>energy</v>
      </c>
      <c r="C73" s="23">
        <v>68</v>
      </c>
      <c r="D73" s="23" t="str">
        <f>IF(E73="","",IF(סימול="","לא הוגדר שם משרד",CONCATENATE(סימול,".DB.",COUNTIF($B$5:B72,$B73)+1)))</f>
        <v/>
      </c>
      <c r="E73" s="41"/>
      <c r="F73" s="52"/>
      <c r="G73" s="43"/>
      <c r="H73" s="42"/>
      <c r="I73" s="43"/>
      <c r="J73" s="42"/>
      <c r="K73" s="43"/>
      <c r="L73" s="42"/>
      <c r="M73" s="43"/>
      <c r="N73" s="42"/>
      <c r="O73" s="43"/>
      <c r="P73" s="42"/>
      <c r="Q73" s="42"/>
      <c r="R73" s="42"/>
      <c r="S73" s="43"/>
      <c r="T73" s="43"/>
      <c r="U73" s="42"/>
      <c r="V73" s="43"/>
      <c r="W73" s="42"/>
      <c r="X73" s="53"/>
      <c r="Y73" s="43"/>
      <c r="Z73" s="42"/>
      <c r="AA73" s="43"/>
      <c r="AB73" s="43"/>
      <c r="AC73" s="42"/>
      <c r="AD73" s="43" t="str">
        <f>IF(E73="","",IF(T73=פרמטרים!$T$6,פרמטרים!$V$8,פרמטרים!$V$3))</f>
        <v/>
      </c>
      <c r="AE73" s="42"/>
      <c r="AF73" s="121" t="str">
        <f>IF(E73="","",IF(AD73="הוחלט לא להנגיש",פרמטרים!$AF$7,IF(AD73="בוצע",פרמטרים!$AF$6,IF(OR('רשימת מאגרים'!O73=פרמטרים!$J$3,AND('רשימת מאגרים'!O73=פרמטרים!$J$4,'רשימת מאגרים'!M73&lt;&gt;"")),פרמטרים!$AF$3,IF(OR('רשימת מאגרים'!O73=פרמטרים!$J$4,AND('רשימת מאגרים'!O73=פרמטרים!$J$5,'רשימת מאגרים'!M73&lt;&gt;"")),פרמטרים!$AF$4,פרמטרים!$AF$5)))))</f>
        <v/>
      </c>
      <c r="AG73" s="42"/>
      <c r="AH73" s="121" t="str">
        <f>IF(E73="","",IF(AD73="הוחלט לא להנגיש",פרמטרים!$AF$7,IF(AD73="בוצע",פרמטרים!$AF$6,IF(T73=פרמטרים!$T$6,פרמטרים!$AF$7,IF(AB73=פרמטרים!$N$5,פרמטרים!$AF$3,IF(OR(AB73=פרמטרים!$N$4,T73=פרמטרים!$T$5),פרמטרים!$AF$4,פרמטרים!$AF$5))))))</f>
        <v/>
      </c>
      <c r="AI73" s="42"/>
      <c r="AJ73" s="121" t="str">
        <f t="shared" si="21"/>
        <v/>
      </c>
      <c r="AK73" s="42"/>
      <c r="AL73" s="123"/>
      <c r="AM73" s="123"/>
      <c r="AN73" s="124" t="str">
        <f t="shared" si="17"/>
        <v/>
      </c>
      <c r="AO73" s="42"/>
      <c r="AP73" s="126" t="str">
        <f t="shared" si="18"/>
        <v/>
      </c>
      <c r="AQ73" s="126"/>
      <c r="AR73" s="53"/>
      <c r="AS73" s="53"/>
      <c r="AT73" s="53"/>
      <c r="AU73" s="127"/>
      <c r="AV73" s="42"/>
      <c r="AW73" s="42"/>
      <c r="AX73" s="83" t="str">
        <f t="shared" si="22"/>
        <v/>
      </c>
      <c r="AY73" s="87" t="str">
        <f t="shared" si="19"/>
        <v/>
      </c>
      <c r="AZ73" s="87" t="str">
        <f t="shared" si="20"/>
        <v/>
      </c>
    </row>
    <row r="74" spans="1:52">
      <c r="A74" s="30" t="str">
        <f t="shared" si="15"/>
        <v>משרד האנרגיה</v>
      </c>
      <c r="B74" s="31" t="str">
        <f t="shared" si="16"/>
        <v>energy</v>
      </c>
      <c r="C74" s="23">
        <v>69</v>
      </c>
      <c r="D74" s="23" t="str">
        <f>IF(E74="","",IF(סימול="","לא הוגדר שם משרד",CONCATENATE(סימול,".DB.",COUNTIF($B$5:B73,$B74)+1)))</f>
        <v/>
      </c>
      <c r="E74" s="41"/>
      <c r="F74" s="52"/>
      <c r="G74" s="43"/>
      <c r="H74" s="42"/>
      <c r="I74" s="43"/>
      <c r="J74" s="42"/>
      <c r="K74" s="43"/>
      <c r="L74" s="42"/>
      <c r="M74" s="43"/>
      <c r="N74" s="42"/>
      <c r="O74" s="43"/>
      <c r="P74" s="42"/>
      <c r="Q74" s="42"/>
      <c r="R74" s="42"/>
      <c r="S74" s="43"/>
      <c r="T74" s="43"/>
      <c r="U74" s="42"/>
      <c r="V74" s="43"/>
      <c r="W74" s="42"/>
      <c r="X74" s="53"/>
      <c r="Y74" s="43"/>
      <c r="Z74" s="42"/>
      <c r="AA74" s="43"/>
      <c r="AB74" s="43"/>
      <c r="AC74" s="42"/>
      <c r="AD74" s="43" t="str">
        <f>IF(E74="","",IF(T74=פרמטרים!$T$6,פרמטרים!$V$8,פרמטרים!$V$3))</f>
        <v/>
      </c>
      <c r="AE74" s="42"/>
      <c r="AF74" s="121" t="str">
        <f>IF(E74="","",IF(AD74="הוחלט לא להנגיש",פרמטרים!$AF$7,IF(AD74="בוצע",פרמטרים!$AF$6,IF(OR('רשימת מאגרים'!O74=פרמטרים!$J$3,AND('רשימת מאגרים'!O74=פרמטרים!$J$4,'רשימת מאגרים'!M74&lt;&gt;"")),פרמטרים!$AF$3,IF(OR('רשימת מאגרים'!O74=פרמטרים!$J$4,AND('רשימת מאגרים'!O74=פרמטרים!$J$5,'רשימת מאגרים'!M74&lt;&gt;"")),פרמטרים!$AF$4,פרמטרים!$AF$5)))))</f>
        <v/>
      </c>
      <c r="AG74" s="42"/>
      <c r="AH74" s="121" t="str">
        <f>IF(E74="","",IF(AD74="הוחלט לא להנגיש",פרמטרים!$AF$7,IF(AD74="בוצע",פרמטרים!$AF$6,IF(T74=פרמטרים!$T$6,פרמטרים!$AF$7,IF(AB74=פרמטרים!$N$5,פרמטרים!$AF$3,IF(OR(AB74=פרמטרים!$N$4,T74=פרמטרים!$T$5),פרמטרים!$AF$4,פרמטרים!$AF$5))))))</f>
        <v/>
      </c>
      <c r="AI74" s="42"/>
      <c r="AJ74" s="121" t="str">
        <f t="shared" si="21"/>
        <v/>
      </c>
      <c r="AK74" s="42"/>
      <c r="AL74" s="123"/>
      <c r="AM74" s="123"/>
      <c r="AN74" s="124" t="str">
        <f t="shared" si="17"/>
        <v/>
      </c>
      <c r="AO74" s="42"/>
      <c r="AP74" s="126" t="str">
        <f t="shared" si="18"/>
        <v/>
      </c>
      <c r="AQ74" s="126"/>
      <c r="AR74" s="53"/>
      <c r="AS74" s="53"/>
      <c r="AT74" s="53"/>
      <c r="AU74" s="127"/>
      <c r="AV74" s="42"/>
      <c r="AW74" s="42"/>
      <c r="AX74" s="83" t="str">
        <f t="shared" si="22"/>
        <v/>
      </c>
      <c r="AY74" s="87" t="str">
        <f t="shared" si="19"/>
        <v/>
      </c>
      <c r="AZ74" s="87" t="str">
        <f t="shared" si="20"/>
        <v/>
      </c>
    </row>
    <row r="75" spans="1:52">
      <c r="A75" s="30" t="str">
        <f t="shared" si="15"/>
        <v>משרד האנרגיה</v>
      </c>
      <c r="B75" s="31" t="str">
        <f t="shared" si="16"/>
        <v>energy</v>
      </c>
      <c r="C75" s="23">
        <v>70</v>
      </c>
      <c r="D75" s="23" t="str">
        <f>IF(E75="","",IF(סימול="","לא הוגדר שם משרד",CONCATENATE(סימול,".DB.",COUNTIF($B$5:B74,$B75)+1)))</f>
        <v/>
      </c>
      <c r="E75" s="41"/>
      <c r="F75" s="52"/>
      <c r="G75" s="43"/>
      <c r="H75" s="42"/>
      <c r="I75" s="43"/>
      <c r="J75" s="42"/>
      <c r="K75" s="43"/>
      <c r="L75" s="42"/>
      <c r="M75" s="43"/>
      <c r="N75" s="42"/>
      <c r="O75" s="43"/>
      <c r="P75" s="42"/>
      <c r="Q75" s="42"/>
      <c r="R75" s="42"/>
      <c r="S75" s="43"/>
      <c r="T75" s="43"/>
      <c r="U75" s="42"/>
      <c r="V75" s="43"/>
      <c r="W75" s="42"/>
      <c r="X75" s="53"/>
      <c r="Y75" s="43"/>
      <c r="Z75" s="42"/>
      <c r="AA75" s="43"/>
      <c r="AB75" s="43"/>
      <c r="AC75" s="42"/>
      <c r="AD75" s="43" t="str">
        <f>IF(E75="","",IF(T75=פרמטרים!$T$6,פרמטרים!$V$8,פרמטרים!$V$3))</f>
        <v/>
      </c>
      <c r="AE75" s="42"/>
      <c r="AF75" s="121" t="str">
        <f>IF(E75="","",IF(AD75="הוחלט לא להנגיש",פרמטרים!$AF$7,IF(AD75="בוצע",פרמטרים!$AF$6,IF(OR('רשימת מאגרים'!O75=פרמטרים!$J$3,AND('רשימת מאגרים'!O75=פרמטרים!$J$4,'רשימת מאגרים'!M75&lt;&gt;"")),פרמטרים!$AF$3,IF(OR('רשימת מאגרים'!O75=פרמטרים!$J$4,AND('רשימת מאגרים'!O75=פרמטרים!$J$5,'רשימת מאגרים'!M75&lt;&gt;"")),פרמטרים!$AF$4,פרמטרים!$AF$5)))))</f>
        <v/>
      </c>
      <c r="AG75" s="42"/>
      <c r="AH75" s="121" t="str">
        <f>IF(E75="","",IF(AD75="הוחלט לא להנגיש",פרמטרים!$AF$7,IF(AD75="בוצע",פרמטרים!$AF$6,IF(T75=פרמטרים!$T$6,פרמטרים!$AF$7,IF(AB75=פרמטרים!$N$5,פרמטרים!$AF$3,IF(OR(AB75=פרמטרים!$N$4,T75=פרמטרים!$T$5),פרמטרים!$AF$4,פרמטרים!$AF$5))))))</f>
        <v/>
      </c>
      <c r="AI75" s="42"/>
      <c r="AJ75" s="121" t="str">
        <f t="shared" si="21"/>
        <v/>
      </c>
      <c r="AK75" s="42"/>
      <c r="AL75" s="123"/>
      <c r="AM75" s="123"/>
      <c r="AN75" s="124" t="str">
        <f t="shared" si="17"/>
        <v/>
      </c>
      <c r="AO75" s="42"/>
      <c r="AP75" s="126" t="str">
        <f t="shared" si="18"/>
        <v/>
      </c>
      <c r="AQ75" s="126"/>
      <c r="AR75" s="53"/>
      <c r="AS75" s="53"/>
      <c r="AT75" s="53"/>
      <c r="AU75" s="127"/>
      <c r="AV75" s="42"/>
      <c r="AW75" s="42"/>
      <c r="AX75" s="83" t="str">
        <f t="shared" si="22"/>
        <v/>
      </c>
      <c r="AY75" s="87" t="str">
        <f t="shared" si="19"/>
        <v/>
      </c>
      <c r="AZ75" s="87" t="str">
        <f t="shared" si="20"/>
        <v/>
      </c>
    </row>
    <row r="76" spans="1:52">
      <c r="A76" s="30" t="str">
        <f t="shared" si="15"/>
        <v>משרד האנרגיה</v>
      </c>
      <c r="B76" s="31" t="str">
        <f t="shared" si="16"/>
        <v>energy</v>
      </c>
      <c r="C76" s="23">
        <v>71</v>
      </c>
      <c r="D76" s="23" t="str">
        <f>IF(E76="","",IF(סימול="","לא הוגדר שם משרד",CONCATENATE(סימול,".DB.",COUNTIF($B$5:B75,$B76)+1)))</f>
        <v/>
      </c>
      <c r="E76" s="41"/>
      <c r="F76" s="52"/>
      <c r="G76" s="43"/>
      <c r="H76" s="42"/>
      <c r="I76" s="43"/>
      <c r="J76" s="42"/>
      <c r="K76" s="43"/>
      <c r="L76" s="42"/>
      <c r="M76" s="43"/>
      <c r="N76" s="42"/>
      <c r="O76" s="43"/>
      <c r="P76" s="42"/>
      <c r="Q76" s="42"/>
      <c r="R76" s="42"/>
      <c r="S76" s="43"/>
      <c r="T76" s="43"/>
      <c r="U76" s="42"/>
      <c r="V76" s="43"/>
      <c r="W76" s="42"/>
      <c r="X76" s="53"/>
      <c r="Y76" s="43"/>
      <c r="Z76" s="42"/>
      <c r="AA76" s="43"/>
      <c r="AB76" s="43"/>
      <c r="AC76" s="42"/>
      <c r="AD76" s="43" t="str">
        <f>IF(E76="","",IF(T76=פרמטרים!$T$6,פרמטרים!$V$8,פרמטרים!$V$3))</f>
        <v/>
      </c>
      <c r="AE76" s="42"/>
      <c r="AF76" s="121" t="str">
        <f>IF(E76="","",IF(AD76="הוחלט לא להנגיש",פרמטרים!$AF$7,IF(AD76="בוצע",פרמטרים!$AF$6,IF(OR('רשימת מאגרים'!O76=פרמטרים!$J$3,AND('רשימת מאגרים'!O76=פרמטרים!$J$4,'רשימת מאגרים'!M76&lt;&gt;"")),פרמטרים!$AF$3,IF(OR('רשימת מאגרים'!O76=פרמטרים!$J$4,AND('רשימת מאגרים'!O76=פרמטרים!$J$5,'רשימת מאגרים'!M76&lt;&gt;"")),פרמטרים!$AF$4,פרמטרים!$AF$5)))))</f>
        <v/>
      </c>
      <c r="AG76" s="42"/>
      <c r="AH76" s="121" t="str">
        <f>IF(E76="","",IF(AD76="הוחלט לא להנגיש",פרמטרים!$AF$7,IF(AD76="בוצע",פרמטרים!$AF$6,IF(T76=פרמטרים!$T$6,פרמטרים!$AF$7,IF(AB76=פרמטרים!$N$5,פרמטרים!$AF$3,IF(OR(AB76=פרמטרים!$N$4,T76=פרמטרים!$T$5),פרמטרים!$AF$4,פרמטרים!$AF$5))))))</f>
        <v/>
      </c>
      <c r="AI76" s="42"/>
      <c r="AJ76" s="121" t="str">
        <f t="shared" si="21"/>
        <v/>
      </c>
      <c r="AK76" s="42"/>
      <c r="AL76" s="123"/>
      <c r="AM76" s="123"/>
      <c r="AN76" s="124" t="str">
        <f t="shared" si="17"/>
        <v/>
      </c>
      <c r="AO76" s="42"/>
      <c r="AP76" s="126" t="str">
        <f t="shared" si="18"/>
        <v/>
      </c>
      <c r="AQ76" s="126"/>
      <c r="AR76" s="53"/>
      <c r="AS76" s="53"/>
      <c r="AT76" s="53"/>
      <c r="AU76" s="127"/>
      <c r="AV76" s="42"/>
      <c r="AW76" s="42"/>
      <c r="AX76" s="83" t="str">
        <f t="shared" si="22"/>
        <v/>
      </c>
      <c r="AY76" s="87" t="str">
        <f t="shared" si="19"/>
        <v/>
      </c>
      <c r="AZ76" s="87" t="str">
        <f t="shared" si="20"/>
        <v/>
      </c>
    </row>
    <row r="77" spans="1:52">
      <c r="A77" s="30" t="str">
        <f t="shared" si="15"/>
        <v>משרד האנרגיה</v>
      </c>
      <c r="B77" s="31" t="str">
        <f t="shared" si="16"/>
        <v>energy</v>
      </c>
      <c r="C77" s="23">
        <v>72</v>
      </c>
      <c r="D77" s="23" t="str">
        <f>IF(E77="","",IF(סימול="","לא הוגדר שם משרד",CONCATENATE(סימול,".DB.",COUNTIF($B$5:B76,$B77)+1)))</f>
        <v/>
      </c>
      <c r="E77" s="41"/>
      <c r="F77" s="52"/>
      <c r="G77" s="43"/>
      <c r="H77" s="42"/>
      <c r="I77" s="43"/>
      <c r="J77" s="42"/>
      <c r="K77" s="43"/>
      <c r="L77" s="42"/>
      <c r="M77" s="43"/>
      <c r="N77" s="42"/>
      <c r="O77" s="43"/>
      <c r="P77" s="42"/>
      <c r="Q77" s="42"/>
      <c r="R77" s="42"/>
      <c r="S77" s="43"/>
      <c r="T77" s="43"/>
      <c r="U77" s="42"/>
      <c r="V77" s="43"/>
      <c r="W77" s="42"/>
      <c r="X77" s="53"/>
      <c r="Y77" s="43"/>
      <c r="Z77" s="42"/>
      <c r="AA77" s="43"/>
      <c r="AB77" s="43"/>
      <c r="AC77" s="42"/>
      <c r="AD77" s="43" t="str">
        <f>IF(E77="","",IF(T77=פרמטרים!$T$6,פרמטרים!$V$8,פרמטרים!$V$3))</f>
        <v/>
      </c>
      <c r="AE77" s="42"/>
      <c r="AF77" s="121" t="str">
        <f>IF(E77="","",IF(AD77="הוחלט לא להנגיש",פרמטרים!$AF$7,IF(AD77="בוצע",פרמטרים!$AF$6,IF(OR('רשימת מאגרים'!O77=פרמטרים!$J$3,AND('רשימת מאגרים'!O77=פרמטרים!$J$4,'רשימת מאגרים'!M77&lt;&gt;"")),פרמטרים!$AF$3,IF(OR('רשימת מאגרים'!O77=פרמטרים!$J$4,AND('רשימת מאגרים'!O77=פרמטרים!$J$5,'רשימת מאגרים'!M77&lt;&gt;"")),פרמטרים!$AF$4,פרמטרים!$AF$5)))))</f>
        <v/>
      </c>
      <c r="AG77" s="42"/>
      <c r="AH77" s="121" t="str">
        <f>IF(E77="","",IF(AD77="הוחלט לא להנגיש",פרמטרים!$AF$7,IF(AD77="בוצע",פרמטרים!$AF$6,IF(T77=פרמטרים!$T$6,פרמטרים!$AF$7,IF(AB77=פרמטרים!$N$5,פרמטרים!$AF$3,IF(OR(AB77=פרמטרים!$N$4,T77=פרמטרים!$T$5),פרמטרים!$AF$4,פרמטרים!$AF$5))))))</f>
        <v/>
      </c>
      <c r="AI77" s="42"/>
      <c r="AJ77" s="121" t="str">
        <f t="shared" si="21"/>
        <v/>
      </c>
      <c r="AK77" s="42"/>
      <c r="AL77" s="123"/>
      <c r="AM77" s="123"/>
      <c r="AN77" s="124" t="str">
        <f t="shared" si="17"/>
        <v/>
      </c>
      <c r="AO77" s="42"/>
      <c r="AP77" s="126" t="str">
        <f t="shared" si="18"/>
        <v/>
      </c>
      <c r="AQ77" s="126"/>
      <c r="AR77" s="53"/>
      <c r="AS77" s="53"/>
      <c r="AT77" s="53"/>
      <c r="AU77" s="127"/>
      <c r="AV77" s="42"/>
      <c r="AW77" s="42"/>
      <c r="AX77" s="83" t="str">
        <f t="shared" si="22"/>
        <v/>
      </c>
      <c r="AY77" s="87" t="str">
        <f t="shared" si="19"/>
        <v/>
      </c>
      <c r="AZ77" s="87" t="str">
        <f t="shared" si="20"/>
        <v/>
      </c>
    </row>
    <row r="78" spans="1:52">
      <c r="A78" s="30" t="str">
        <f t="shared" si="15"/>
        <v>משרד האנרגיה</v>
      </c>
      <c r="B78" s="31" t="str">
        <f t="shared" si="16"/>
        <v>energy</v>
      </c>
      <c r="C78" s="23">
        <v>73</v>
      </c>
      <c r="D78" s="23" t="str">
        <f>IF(E78="","",IF(סימול="","לא הוגדר שם משרד",CONCATENATE(סימול,".DB.",COUNTIF($B$5:B77,$B78)+1)))</f>
        <v/>
      </c>
      <c r="E78" s="41"/>
      <c r="F78" s="52"/>
      <c r="G78" s="43"/>
      <c r="H78" s="42"/>
      <c r="I78" s="43"/>
      <c r="J78" s="42"/>
      <c r="K78" s="43"/>
      <c r="L78" s="42"/>
      <c r="M78" s="43"/>
      <c r="N78" s="42"/>
      <c r="O78" s="43"/>
      <c r="P78" s="42"/>
      <c r="Q78" s="42"/>
      <c r="R78" s="42"/>
      <c r="S78" s="43"/>
      <c r="T78" s="43"/>
      <c r="U78" s="42"/>
      <c r="V78" s="43"/>
      <c r="W78" s="42"/>
      <c r="X78" s="53"/>
      <c r="Y78" s="43"/>
      <c r="Z78" s="42"/>
      <c r="AA78" s="43"/>
      <c r="AB78" s="43"/>
      <c r="AC78" s="42"/>
      <c r="AD78" s="43" t="str">
        <f>IF(E78="","",IF(T78=פרמטרים!$T$6,פרמטרים!$V$8,פרמטרים!$V$3))</f>
        <v/>
      </c>
      <c r="AE78" s="42"/>
      <c r="AF78" s="121" t="str">
        <f>IF(E78="","",IF(AD78="הוחלט לא להנגיש",פרמטרים!$AF$7,IF(AD78="בוצע",פרמטרים!$AF$6,IF(OR('רשימת מאגרים'!O78=פרמטרים!$J$3,AND('רשימת מאגרים'!O78=פרמטרים!$J$4,'רשימת מאגרים'!M78&lt;&gt;"")),פרמטרים!$AF$3,IF(OR('רשימת מאגרים'!O78=פרמטרים!$J$4,AND('רשימת מאגרים'!O78=פרמטרים!$J$5,'רשימת מאגרים'!M78&lt;&gt;"")),פרמטרים!$AF$4,פרמטרים!$AF$5)))))</f>
        <v/>
      </c>
      <c r="AG78" s="42"/>
      <c r="AH78" s="121" t="str">
        <f>IF(E78="","",IF(AD78="הוחלט לא להנגיש",פרמטרים!$AF$7,IF(AD78="בוצע",פרמטרים!$AF$6,IF(T78=פרמטרים!$T$6,פרמטרים!$AF$7,IF(AB78=פרמטרים!$N$5,פרמטרים!$AF$3,IF(OR(AB78=פרמטרים!$N$4,T78=פרמטרים!$T$5),פרמטרים!$AF$4,פרמטרים!$AF$5))))))</f>
        <v/>
      </c>
      <c r="AI78" s="42"/>
      <c r="AJ78" s="121" t="str">
        <f t="shared" si="21"/>
        <v/>
      </c>
      <c r="AK78" s="42"/>
      <c r="AL78" s="123"/>
      <c r="AM78" s="123"/>
      <c r="AN78" s="124" t="str">
        <f t="shared" si="17"/>
        <v/>
      </c>
      <c r="AO78" s="42"/>
      <c r="AP78" s="126" t="str">
        <f t="shared" si="18"/>
        <v/>
      </c>
      <c r="AQ78" s="126"/>
      <c r="AR78" s="53"/>
      <c r="AS78" s="53"/>
      <c r="AT78" s="53"/>
      <c r="AU78" s="127"/>
      <c r="AV78" s="42"/>
      <c r="AW78" s="42"/>
      <c r="AX78" s="83" t="str">
        <f t="shared" si="22"/>
        <v/>
      </c>
      <c r="AY78" s="87" t="str">
        <f t="shared" si="19"/>
        <v/>
      </c>
      <c r="AZ78" s="87" t="str">
        <f t="shared" si="20"/>
        <v/>
      </c>
    </row>
    <row r="79" spans="1:52">
      <c r="A79" s="30" t="str">
        <f t="shared" si="15"/>
        <v>משרד האנרגיה</v>
      </c>
      <c r="B79" s="31" t="str">
        <f t="shared" si="16"/>
        <v>energy</v>
      </c>
      <c r="C79" s="23">
        <v>74</v>
      </c>
      <c r="D79" s="23" t="str">
        <f>IF(E79="","",IF(סימול="","לא הוגדר שם משרד",CONCATENATE(סימול,".DB.",COUNTIF($B$5:B78,$B79)+1)))</f>
        <v/>
      </c>
      <c r="E79" s="41"/>
      <c r="F79" s="52"/>
      <c r="G79" s="43"/>
      <c r="H79" s="42"/>
      <c r="I79" s="43"/>
      <c r="J79" s="42"/>
      <c r="K79" s="43"/>
      <c r="L79" s="42"/>
      <c r="M79" s="43"/>
      <c r="N79" s="42"/>
      <c r="O79" s="43"/>
      <c r="P79" s="42"/>
      <c r="Q79" s="42"/>
      <c r="R79" s="42"/>
      <c r="S79" s="43"/>
      <c r="T79" s="43"/>
      <c r="U79" s="42"/>
      <c r="V79" s="43"/>
      <c r="W79" s="42"/>
      <c r="X79" s="53"/>
      <c r="Y79" s="43"/>
      <c r="Z79" s="42"/>
      <c r="AA79" s="43"/>
      <c r="AB79" s="43"/>
      <c r="AC79" s="42"/>
      <c r="AD79" s="43" t="str">
        <f>IF(E79="","",IF(T79=פרמטרים!$T$6,פרמטרים!$V$8,פרמטרים!$V$3))</f>
        <v/>
      </c>
      <c r="AE79" s="42"/>
      <c r="AF79" s="121" t="str">
        <f>IF(E79="","",IF(AD79="הוחלט לא להנגיש",פרמטרים!$AF$7,IF(AD79="בוצע",פרמטרים!$AF$6,IF(OR('רשימת מאגרים'!O79=פרמטרים!$J$3,AND('רשימת מאגרים'!O79=פרמטרים!$J$4,'רשימת מאגרים'!M79&lt;&gt;"")),פרמטרים!$AF$3,IF(OR('רשימת מאגרים'!O79=פרמטרים!$J$4,AND('רשימת מאגרים'!O79=פרמטרים!$J$5,'רשימת מאגרים'!M79&lt;&gt;"")),פרמטרים!$AF$4,פרמטרים!$AF$5)))))</f>
        <v/>
      </c>
      <c r="AG79" s="42"/>
      <c r="AH79" s="121" t="str">
        <f>IF(E79="","",IF(AD79="הוחלט לא להנגיש",פרמטרים!$AF$7,IF(AD79="בוצע",פרמטרים!$AF$6,IF(T79=פרמטרים!$T$6,פרמטרים!$AF$7,IF(AB79=פרמטרים!$N$5,פרמטרים!$AF$3,IF(OR(AB79=פרמטרים!$N$4,T79=פרמטרים!$T$5),פרמטרים!$AF$4,פרמטרים!$AF$5))))))</f>
        <v/>
      </c>
      <c r="AI79" s="42"/>
      <c r="AJ79" s="121" t="str">
        <f t="shared" si="21"/>
        <v/>
      </c>
      <c r="AK79" s="42"/>
      <c r="AL79" s="123"/>
      <c r="AM79" s="123"/>
      <c r="AN79" s="124" t="str">
        <f t="shared" si="17"/>
        <v/>
      </c>
      <c r="AO79" s="42"/>
      <c r="AP79" s="126" t="str">
        <f t="shared" si="18"/>
        <v/>
      </c>
      <c r="AQ79" s="126"/>
      <c r="AR79" s="53"/>
      <c r="AS79" s="53"/>
      <c r="AT79" s="53"/>
      <c r="AU79" s="127"/>
      <c r="AV79" s="42"/>
      <c r="AW79" s="42"/>
      <c r="AX79" s="83" t="str">
        <f t="shared" si="22"/>
        <v/>
      </c>
      <c r="AY79" s="87" t="str">
        <f t="shared" si="19"/>
        <v/>
      </c>
      <c r="AZ79" s="87" t="str">
        <f t="shared" si="20"/>
        <v/>
      </c>
    </row>
    <row r="80" spans="1:52">
      <c r="A80" s="30" t="str">
        <f t="shared" si="15"/>
        <v>משרד האנרגיה</v>
      </c>
      <c r="B80" s="31" t="str">
        <f t="shared" si="16"/>
        <v>energy</v>
      </c>
      <c r="C80" s="23">
        <v>75</v>
      </c>
      <c r="D80" s="23" t="str">
        <f>IF(E80="","",IF(סימול="","לא הוגדר שם משרד",CONCATENATE(סימול,".DB.",COUNTIF($B$5:B79,$B80)+1)))</f>
        <v/>
      </c>
      <c r="E80" s="41"/>
      <c r="F80" s="52"/>
      <c r="G80" s="43"/>
      <c r="H80" s="42"/>
      <c r="I80" s="43"/>
      <c r="J80" s="42"/>
      <c r="K80" s="43"/>
      <c r="L80" s="42"/>
      <c r="M80" s="43"/>
      <c r="N80" s="42"/>
      <c r="O80" s="43"/>
      <c r="P80" s="42"/>
      <c r="Q80" s="42"/>
      <c r="R80" s="42"/>
      <c r="S80" s="43"/>
      <c r="T80" s="43"/>
      <c r="U80" s="42"/>
      <c r="V80" s="43"/>
      <c r="W80" s="42"/>
      <c r="X80" s="53"/>
      <c r="Y80" s="43"/>
      <c r="Z80" s="42"/>
      <c r="AA80" s="43"/>
      <c r="AB80" s="43"/>
      <c r="AC80" s="42"/>
      <c r="AD80" s="43" t="str">
        <f>IF(E80="","",IF(T80=פרמטרים!$T$6,פרמטרים!$V$8,פרמטרים!$V$3))</f>
        <v/>
      </c>
      <c r="AE80" s="42"/>
      <c r="AF80" s="121" t="str">
        <f>IF(E80="","",IF(AD80="הוחלט לא להנגיש",פרמטרים!$AF$7,IF(AD80="בוצע",פרמטרים!$AF$6,IF(OR('רשימת מאגרים'!O80=פרמטרים!$J$3,AND('רשימת מאגרים'!O80=פרמטרים!$J$4,'רשימת מאגרים'!M80&lt;&gt;"")),פרמטרים!$AF$3,IF(OR('רשימת מאגרים'!O80=פרמטרים!$J$4,AND('רשימת מאגרים'!O80=פרמטרים!$J$5,'רשימת מאגרים'!M80&lt;&gt;"")),פרמטרים!$AF$4,פרמטרים!$AF$5)))))</f>
        <v/>
      </c>
      <c r="AG80" s="42"/>
      <c r="AH80" s="121" t="str">
        <f>IF(E80="","",IF(AD80="הוחלט לא להנגיש",פרמטרים!$AF$7,IF(AD80="בוצע",פרמטרים!$AF$6,IF(T80=פרמטרים!$T$6,פרמטרים!$AF$7,IF(AB80=פרמטרים!$N$5,פרמטרים!$AF$3,IF(OR(AB80=פרמטרים!$N$4,T80=פרמטרים!$T$5),פרמטרים!$AF$4,פרמטרים!$AF$5))))))</f>
        <v/>
      </c>
      <c r="AI80" s="42"/>
      <c r="AJ80" s="121" t="str">
        <f t="shared" si="21"/>
        <v/>
      </c>
      <c r="AK80" s="42"/>
      <c r="AL80" s="123"/>
      <c r="AM80" s="123"/>
      <c r="AN80" s="124" t="str">
        <f t="shared" si="17"/>
        <v/>
      </c>
      <c r="AO80" s="42"/>
      <c r="AP80" s="126" t="str">
        <f t="shared" si="18"/>
        <v/>
      </c>
      <c r="AQ80" s="126"/>
      <c r="AR80" s="53"/>
      <c r="AS80" s="53"/>
      <c r="AT80" s="53"/>
      <c r="AU80" s="127"/>
      <c r="AV80" s="42"/>
      <c r="AW80" s="42"/>
      <c r="AX80" s="83" t="str">
        <f t="shared" si="22"/>
        <v/>
      </c>
      <c r="AY80" s="87" t="str">
        <f t="shared" si="19"/>
        <v/>
      </c>
      <c r="AZ80" s="87" t="str">
        <f t="shared" si="20"/>
        <v/>
      </c>
    </row>
    <row r="81" spans="1:52">
      <c r="A81" s="30" t="str">
        <f t="shared" si="15"/>
        <v>משרד האנרגיה</v>
      </c>
      <c r="B81" s="31" t="str">
        <f t="shared" si="16"/>
        <v>energy</v>
      </c>
      <c r="C81" s="23">
        <v>76</v>
      </c>
      <c r="D81" s="23" t="str">
        <f>IF(E81="","",IF(סימול="","לא הוגדר שם משרד",CONCATENATE(סימול,".DB.",COUNTIF($B$5:B80,$B81)+1)))</f>
        <v/>
      </c>
      <c r="E81" s="41"/>
      <c r="F81" s="52"/>
      <c r="G81" s="43"/>
      <c r="H81" s="42"/>
      <c r="I81" s="43"/>
      <c r="J81" s="42"/>
      <c r="K81" s="43"/>
      <c r="L81" s="42"/>
      <c r="M81" s="43"/>
      <c r="N81" s="42"/>
      <c r="O81" s="43"/>
      <c r="P81" s="42"/>
      <c r="Q81" s="42"/>
      <c r="R81" s="42"/>
      <c r="S81" s="43"/>
      <c r="T81" s="43"/>
      <c r="U81" s="42"/>
      <c r="V81" s="43"/>
      <c r="W81" s="42"/>
      <c r="X81" s="53"/>
      <c r="Y81" s="43"/>
      <c r="Z81" s="42"/>
      <c r="AA81" s="43"/>
      <c r="AB81" s="43"/>
      <c r="AC81" s="42"/>
      <c r="AD81" s="43" t="str">
        <f>IF(E81="","",IF(T81=פרמטרים!$T$6,פרמטרים!$V$8,פרמטרים!$V$3))</f>
        <v/>
      </c>
      <c r="AE81" s="42"/>
      <c r="AF81" s="121" t="str">
        <f>IF(E81="","",IF(AD81="הוחלט לא להנגיש",פרמטרים!$AF$7,IF(AD81="בוצע",פרמטרים!$AF$6,IF(OR('רשימת מאגרים'!O81=פרמטרים!$J$3,AND('רשימת מאגרים'!O81=פרמטרים!$J$4,'רשימת מאגרים'!M81&lt;&gt;"")),פרמטרים!$AF$3,IF(OR('רשימת מאגרים'!O81=פרמטרים!$J$4,AND('רשימת מאגרים'!O81=פרמטרים!$J$5,'רשימת מאגרים'!M81&lt;&gt;"")),פרמטרים!$AF$4,פרמטרים!$AF$5)))))</f>
        <v/>
      </c>
      <c r="AG81" s="42"/>
      <c r="AH81" s="121" t="str">
        <f>IF(E81="","",IF(AD81="הוחלט לא להנגיש",פרמטרים!$AF$7,IF(AD81="בוצע",פרמטרים!$AF$6,IF(T81=פרמטרים!$T$6,פרמטרים!$AF$7,IF(AB81=פרמטרים!$N$5,פרמטרים!$AF$3,IF(OR(AB81=פרמטרים!$N$4,T81=פרמטרים!$T$5),פרמטרים!$AF$4,פרמטרים!$AF$5))))))</f>
        <v/>
      </c>
      <c r="AI81" s="42"/>
      <c r="AJ81" s="121" t="str">
        <f t="shared" si="21"/>
        <v/>
      </c>
      <c r="AK81" s="42"/>
      <c r="AL81" s="123"/>
      <c r="AM81" s="123"/>
      <c r="AN81" s="124" t="str">
        <f t="shared" si="17"/>
        <v/>
      </c>
      <c r="AO81" s="42"/>
      <c r="AP81" s="126" t="str">
        <f t="shared" si="18"/>
        <v/>
      </c>
      <c r="AQ81" s="126"/>
      <c r="AR81" s="53"/>
      <c r="AS81" s="53"/>
      <c r="AT81" s="53"/>
      <c r="AU81" s="127"/>
      <c r="AV81" s="42"/>
      <c r="AW81" s="42"/>
      <c r="AX81" s="83" t="str">
        <f t="shared" si="22"/>
        <v/>
      </c>
      <c r="AY81" s="87" t="str">
        <f t="shared" si="19"/>
        <v/>
      </c>
      <c r="AZ81" s="87" t="str">
        <f t="shared" si="20"/>
        <v/>
      </c>
    </row>
    <row r="82" spans="1:52">
      <c r="A82" s="30" t="str">
        <f t="shared" si="15"/>
        <v>משרד האנרגיה</v>
      </c>
      <c r="B82" s="31" t="str">
        <f t="shared" si="16"/>
        <v>energy</v>
      </c>
      <c r="C82" s="23">
        <v>77</v>
      </c>
      <c r="D82" s="23" t="str">
        <f>IF(E82="","",IF(סימול="","לא הוגדר שם משרד",CONCATENATE(סימול,".DB.",COUNTIF($B$5:B81,$B82)+1)))</f>
        <v/>
      </c>
      <c r="E82" s="41"/>
      <c r="F82" s="52"/>
      <c r="G82" s="43"/>
      <c r="H82" s="42"/>
      <c r="I82" s="43"/>
      <c r="J82" s="42"/>
      <c r="K82" s="43"/>
      <c r="L82" s="42"/>
      <c r="M82" s="43"/>
      <c r="N82" s="42"/>
      <c r="O82" s="43"/>
      <c r="P82" s="42"/>
      <c r="Q82" s="42"/>
      <c r="R82" s="42"/>
      <c r="S82" s="43"/>
      <c r="T82" s="43"/>
      <c r="U82" s="42"/>
      <c r="V82" s="43"/>
      <c r="W82" s="42"/>
      <c r="X82" s="53"/>
      <c r="Y82" s="43"/>
      <c r="Z82" s="42"/>
      <c r="AA82" s="43"/>
      <c r="AB82" s="43"/>
      <c r="AC82" s="42"/>
      <c r="AD82" s="43" t="str">
        <f>IF(E82="","",IF(T82=פרמטרים!$T$6,פרמטרים!$V$8,פרמטרים!$V$3))</f>
        <v/>
      </c>
      <c r="AE82" s="42"/>
      <c r="AF82" s="121" t="str">
        <f>IF(E82="","",IF(AD82="הוחלט לא להנגיש",פרמטרים!$AF$7,IF(AD82="בוצע",פרמטרים!$AF$6,IF(OR('רשימת מאגרים'!O82=פרמטרים!$J$3,AND('רשימת מאגרים'!O82=פרמטרים!$J$4,'רשימת מאגרים'!M82&lt;&gt;"")),פרמטרים!$AF$3,IF(OR('רשימת מאגרים'!O82=פרמטרים!$J$4,AND('רשימת מאגרים'!O82=פרמטרים!$J$5,'רשימת מאגרים'!M82&lt;&gt;"")),פרמטרים!$AF$4,פרמטרים!$AF$5)))))</f>
        <v/>
      </c>
      <c r="AG82" s="42"/>
      <c r="AH82" s="121" t="str">
        <f>IF(E82="","",IF(AD82="הוחלט לא להנגיש",פרמטרים!$AF$7,IF(AD82="בוצע",פרמטרים!$AF$6,IF(T82=פרמטרים!$T$6,פרמטרים!$AF$7,IF(AB82=פרמטרים!$N$5,פרמטרים!$AF$3,IF(OR(AB82=פרמטרים!$N$4,T82=פרמטרים!$T$5),פרמטרים!$AF$4,פרמטרים!$AF$5))))))</f>
        <v/>
      </c>
      <c r="AI82" s="42"/>
      <c r="AJ82" s="121" t="str">
        <f t="shared" si="21"/>
        <v/>
      </c>
      <c r="AK82" s="42"/>
      <c r="AL82" s="123"/>
      <c r="AM82" s="123"/>
      <c r="AN82" s="124" t="str">
        <f t="shared" si="17"/>
        <v/>
      </c>
      <c r="AO82" s="42"/>
      <c r="AP82" s="126" t="str">
        <f t="shared" si="18"/>
        <v/>
      </c>
      <c r="AQ82" s="126"/>
      <c r="AR82" s="53"/>
      <c r="AS82" s="53"/>
      <c r="AT82" s="53"/>
      <c r="AU82" s="127"/>
      <c r="AV82" s="42"/>
      <c r="AW82" s="42"/>
      <c r="AX82" s="83" t="str">
        <f t="shared" si="22"/>
        <v/>
      </c>
      <c r="AY82" s="87" t="str">
        <f t="shared" si="19"/>
        <v/>
      </c>
      <c r="AZ82" s="87" t="str">
        <f t="shared" si="20"/>
        <v/>
      </c>
    </row>
    <row r="83" spans="1:52">
      <c r="A83" s="30" t="str">
        <f t="shared" si="15"/>
        <v>משרד האנרגיה</v>
      </c>
      <c r="B83" s="31" t="str">
        <f t="shared" si="16"/>
        <v>energy</v>
      </c>
      <c r="C83" s="23">
        <v>78</v>
      </c>
      <c r="D83" s="23" t="str">
        <f>IF(E83="","",IF(סימול="","לא הוגדר שם משרד",CONCATENATE(סימול,".DB.",COUNTIF($B$5:B82,$B83)+1)))</f>
        <v/>
      </c>
      <c r="E83" s="41"/>
      <c r="F83" s="52"/>
      <c r="G83" s="43"/>
      <c r="H83" s="42"/>
      <c r="I83" s="43"/>
      <c r="J83" s="42"/>
      <c r="K83" s="43"/>
      <c r="L83" s="42"/>
      <c r="M83" s="43"/>
      <c r="N83" s="42"/>
      <c r="O83" s="43"/>
      <c r="P83" s="42"/>
      <c r="Q83" s="42"/>
      <c r="R83" s="42"/>
      <c r="S83" s="43"/>
      <c r="T83" s="43"/>
      <c r="U83" s="42"/>
      <c r="V83" s="43"/>
      <c r="W83" s="42"/>
      <c r="X83" s="53"/>
      <c r="Y83" s="43"/>
      <c r="Z83" s="42"/>
      <c r="AA83" s="43"/>
      <c r="AB83" s="43"/>
      <c r="AC83" s="42"/>
      <c r="AD83" s="43" t="str">
        <f>IF(E83="","",IF(T83=פרמטרים!$T$6,פרמטרים!$V$8,פרמטרים!$V$3))</f>
        <v/>
      </c>
      <c r="AE83" s="42"/>
      <c r="AF83" s="121" t="str">
        <f>IF(E83="","",IF(AD83="הוחלט לא להנגיש",פרמטרים!$AF$7,IF(AD83="בוצע",פרמטרים!$AF$6,IF(OR('רשימת מאגרים'!O83=פרמטרים!$J$3,AND('רשימת מאגרים'!O83=פרמטרים!$J$4,'רשימת מאגרים'!M83&lt;&gt;"")),פרמטרים!$AF$3,IF(OR('רשימת מאגרים'!O83=פרמטרים!$J$4,AND('רשימת מאגרים'!O83=פרמטרים!$J$5,'רשימת מאגרים'!M83&lt;&gt;"")),פרמטרים!$AF$4,פרמטרים!$AF$5)))))</f>
        <v/>
      </c>
      <c r="AG83" s="42"/>
      <c r="AH83" s="121" t="str">
        <f>IF(E83="","",IF(AD83="הוחלט לא להנגיש",פרמטרים!$AF$7,IF(AD83="בוצע",פרמטרים!$AF$6,IF(T83=פרמטרים!$T$6,פרמטרים!$AF$7,IF(AB83=פרמטרים!$N$5,פרמטרים!$AF$3,IF(OR(AB83=פרמטרים!$N$4,T83=פרמטרים!$T$5),פרמטרים!$AF$4,פרמטרים!$AF$5))))))</f>
        <v/>
      </c>
      <c r="AI83" s="42"/>
      <c r="AJ83" s="121" t="str">
        <f t="shared" si="21"/>
        <v/>
      </c>
      <c r="AK83" s="42"/>
      <c r="AL83" s="123"/>
      <c r="AM83" s="123"/>
      <c r="AN83" s="124" t="str">
        <f t="shared" si="17"/>
        <v/>
      </c>
      <c r="AO83" s="42"/>
      <c r="AP83" s="126" t="str">
        <f t="shared" si="18"/>
        <v/>
      </c>
      <c r="AQ83" s="126"/>
      <c r="AR83" s="53"/>
      <c r="AS83" s="53"/>
      <c r="AT83" s="53"/>
      <c r="AU83" s="127"/>
      <c r="AV83" s="42"/>
      <c r="AW83" s="42"/>
      <c r="AX83" s="83" t="str">
        <f t="shared" si="22"/>
        <v/>
      </c>
      <c r="AY83" s="87" t="str">
        <f t="shared" si="19"/>
        <v/>
      </c>
      <c r="AZ83" s="87" t="str">
        <f t="shared" si="20"/>
        <v/>
      </c>
    </row>
    <row r="84" spans="1:52">
      <c r="A84" s="30" t="str">
        <f t="shared" si="15"/>
        <v>משרד האנרגיה</v>
      </c>
      <c r="B84" s="31" t="str">
        <f t="shared" si="16"/>
        <v>energy</v>
      </c>
      <c r="C84" s="23">
        <v>79</v>
      </c>
      <c r="D84" s="23" t="str">
        <f>IF(E84="","",IF(סימול="","לא הוגדר שם משרד",CONCATENATE(סימול,".DB.",COUNTIF($B$5:B83,$B84)+1)))</f>
        <v/>
      </c>
      <c r="E84" s="41"/>
      <c r="F84" s="52"/>
      <c r="G84" s="43"/>
      <c r="H84" s="42"/>
      <c r="I84" s="43"/>
      <c r="J84" s="42"/>
      <c r="K84" s="43"/>
      <c r="L84" s="42"/>
      <c r="M84" s="43"/>
      <c r="N84" s="42"/>
      <c r="O84" s="43"/>
      <c r="P84" s="42"/>
      <c r="Q84" s="42"/>
      <c r="R84" s="42"/>
      <c r="S84" s="43"/>
      <c r="T84" s="43"/>
      <c r="U84" s="42"/>
      <c r="V84" s="43"/>
      <c r="W84" s="42"/>
      <c r="X84" s="53"/>
      <c r="Y84" s="43"/>
      <c r="Z84" s="42"/>
      <c r="AA84" s="43"/>
      <c r="AB84" s="43"/>
      <c r="AC84" s="42"/>
      <c r="AD84" s="43" t="str">
        <f>IF(E84="","",IF(T84=פרמטרים!$T$6,פרמטרים!$V$8,פרמטרים!$V$3))</f>
        <v/>
      </c>
      <c r="AE84" s="42"/>
      <c r="AF84" s="121" t="str">
        <f>IF(E84="","",IF(AD84="הוחלט לא להנגיש",פרמטרים!$AF$7,IF(AD84="בוצע",פרמטרים!$AF$6,IF(OR('רשימת מאגרים'!O84=פרמטרים!$J$3,AND('רשימת מאגרים'!O84=פרמטרים!$J$4,'רשימת מאגרים'!M84&lt;&gt;"")),פרמטרים!$AF$3,IF(OR('רשימת מאגרים'!O84=פרמטרים!$J$4,AND('רשימת מאגרים'!O84=פרמטרים!$J$5,'רשימת מאגרים'!M84&lt;&gt;"")),פרמטרים!$AF$4,פרמטרים!$AF$5)))))</f>
        <v/>
      </c>
      <c r="AG84" s="42"/>
      <c r="AH84" s="121" t="str">
        <f>IF(E84="","",IF(AD84="הוחלט לא להנגיש",פרמטרים!$AF$7,IF(AD84="בוצע",פרמטרים!$AF$6,IF(T84=פרמטרים!$T$6,פרמטרים!$AF$7,IF(AB84=פרמטרים!$N$5,פרמטרים!$AF$3,IF(OR(AB84=פרמטרים!$N$4,T84=פרמטרים!$T$5),פרמטרים!$AF$4,פרמטרים!$AF$5))))))</f>
        <v/>
      </c>
      <c r="AI84" s="42"/>
      <c r="AJ84" s="121" t="str">
        <f t="shared" si="21"/>
        <v/>
      </c>
      <c r="AK84" s="42"/>
      <c r="AL84" s="123"/>
      <c r="AM84" s="123"/>
      <c r="AN84" s="124" t="str">
        <f t="shared" si="17"/>
        <v/>
      </c>
      <c r="AO84" s="42"/>
      <c r="AP84" s="126" t="str">
        <f t="shared" si="18"/>
        <v/>
      </c>
      <c r="AQ84" s="126"/>
      <c r="AR84" s="53"/>
      <c r="AS84" s="53"/>
      <c r="AT84" s="53"/>
      <c r="AU84" s="127"/>
      <c r="AV84" s="42"/>
      <c r="AW84" s="42"/>
      <c r="AX84" s="83" t="str">
        <f t="shared" si="22"/>
        <v/>
      </c>
      <c r="AY84" s="87" t="str">
        <f t="shared" si="19"/>
        <v/>
      </c>
      <c r="AZ84" s="87" t="str">
        <f t="shared" si="20"/>
        <v/>
      </c>
    </row>
    <row r="85" spans="1:52">
      <c r="A85" s="30" t="str">
        <f t="shared" si="15"/>
        <v>משרד האנרגיה</v>
      </c>
      <c r="B85" s="31" t="str">
        <f t="shared" si="16"/>
        <v>energy</v>
      </c>
      <c r="C85" s="23">
        <v>80</v>
      </c>
      <c r="D85" s="23" t="str">
        <f>IF(E85="","",IF(סימול="","לא הוגדר שם משרד",CONCATENATE(סימול,".DB.",COUNTIF($B$5:B84,$B85)+1)))</f>
        <v/>
      </c>
      <c r="E85" s="41"/>
      <c r="F85" s="52"/>
      <c r="G85" s="43"/>
      <c r="H85" s="42"/>
      <c r="I85" s="43"/>
      <c r="J85" s="42"/>
      <c r="K85" s="43"/>
      <c r="L85" s="42"/>
      <c r="M85" s="43"/>
      <c r="N85" s="42"/>
      <c r="O85" s="43"/>
      <c r="P85" s="42"/>
      <c r="Q85" s="42"/>
      <c r="R85" s="42"/>
      <c r="S85" s="43"/>
      <c r="T85" s="43"/>
      <c r="U85" s="42"/>
      <c r="V85" s="43"/>
      <c r="W85" s="42"/>
      <c r="X85" s="53"/>
      <c r="Y85" s="43"/>
      <c r="Z85" s="42"/>
      <c r="AA85" s="43"/>
      <c r="AB85" s="43"/>
      <c r="AC85" s="42"/>
      <c r="AD85" s="43" t="str">
        <f>IF(E85="","",IF(T85=פרמטרים!$T$6,פרמטרים!$V$8,פרמטרים!$V$3))</f>
        <v/>
      </c>
      <c r="AE85" s="42"/>
      <c r="AF85" s="121" t="str">
        <f>IF(E85="","",IF(AD85="הוחלט לא להנגיש",פרמטרים!$AF$7,IF(AD85="בוצע",פרמטרים!$AF$6,IF(OR('רשימת מאגרים'!O85=פרמטרים!$J$3,AND('רשימת מאגרים'!O85=פרמטרים!$J$4,'רשימת מאגרים'!M85&lt;&gt;"")),פרמטרים!$AF$3,IF(OR('רשימת מאגרים'!O85=פרמטרים!$J$4,AND('רשימת מאגרים'!O85=פרמטרים!$J$5,'רשימת מאגרים'!M85&lt;&gt;"")),פרמטרים!$AF$4,פרמטרים!$AF$5)))))</f>
        <v/>
      </c>
      <c r="AG85" s="42"/>
      <c r="AH85" s="121" t="str">
        <f>IF(E85="","",IF(AD85="הוחלט לא להנגיש",פרמטרים!$AF$7,IF(AD85="בוצע",פרמטרים!$AF$6,IF(T85=פרמטרים!$T$6,פרמטרים!$AF$7,IF(AB85=פרמטרים!$N$5,פרמטרים!$AF$3,IF(OR(AB85=פרמטרים!$N$4,T85=פרמטרים!$T$5),פרמטרים!$AF$4,פרמטרים!$AF$5))))))</f>
        <v/>
      </c>
      <c r="AI85" s="42"/>
      <c r="AJ85" s="121" t="str">
        <f t="shared" si="21"/>
        <v/>
      </c>
      <c r="AK85" s="42"/>
      <c r="AL85" s="123"/>
      <c r="AM85" s="123"/>
      <c r="AN85" s="124" t="str">
        <f t="shared" si="17"/>
        <v/>
      </c>
      <c r="AO85" s="42"/>
      <c r="AP85" s="126" t="str">
        <f t="shared" si="18"/>
        <v/>
      </c>
      <c r="AQ85" s="126"/>
      <c r="AR85" s="53"/>
      <c r="AS85" s="53"/>
      <c r="AT85" s="53"/>
      <c r="AU85" s="127"/>
      <c r="AV85" s="42"/>
      <c r="AW85" s="42"/>
      <c r="AX85" s="83" t="str">
        <f t="shared" si="22"/>
        <v/>
      </c>
      <c r="AY85" s="87" t="str">
        <f t="shared" si="19"/>
        <v/>
      </c>
      <c r="AZ85" s="87" t="str">
        <f t="shared" si="20"/>
        <v/>
      </c>
    </row>
    <row r="86" spans="1:52">
      <c r="A86" s="30" t="str">
        <f t="shared" si="15"/>
        <v>משרד האנרגיה</v>
      </c>
      <c r="B86" s="31" t="str">
        <f t="shared" si="16"/>
        <v>energy</v>
      </c>
      <c r="C86" s="23">
        <v>81</v>
      </c>
      <c r="D86" s="23" t="str">
        <f>IF(E86="","",IF(סימול="","לא הוגדר שם משרד",CONCATENATE(סימול,".DB.",COUNTIF($B$5:B85,$B86)+1)))</f>
        <v/>
      </c>
      <c r="E86" s="41"/>
      <c r="F86" s="52"/>
      <c r="G86" s="43"/>
      <c r="H86" s="42"/>
      <c r="I86" s="43"/>
      <c r="J86" s="42"/>
      <c r="K86" s="43"/>
      <c r="L86" s="42"/>
      <c r="M86" s="43"/>
      <c r="N86" s="42"/>
      <c r="O86" s="43"/>
      <c r="P86" s="42"/>
      <c r="Q86" s="42"/>
      <c r="R86" s="42"/>
      <c r="S86" s="43"/>
      <c r="T86" s="43"/>
      <c r="U86" s="42"/>
      <c r="V86" s="43"/>
      <c r="W86" s="42"/>
      <c r="X86" s="53"/>
      <c r="Y86" s="43"/>
      <c r="Z86" s="42"/>
      <c r="AA86" s="43"/>
      <c r="AB86" s="43"/>
      <c r="AC86" s="42"/>
      <c r="AD86" s="43" t="str">
        <f>IF(E86="","",IF(T86=פרמטרים!$T$6,פרמטרים!$V$8,פרמטרים!$V$3))</f>
        <v/>
      </c>
      <c r="AE86" s="42"/>
      <c r="AF86" s="121" t="str">
        <f>IF(E86="","",IF(AD86="הוחלט לא להנגיש",פרמטרים!$AF$7,IF(AD86="בוצע",פרמטרים!$AF$6,IF(OR('רשימת מאגרים'!O86=פרמטרים!$J$3,AND('רשימת מאגרים'!O86=פרמטרים!$J$4,'רשימת מאגרים'!M86&lt;&gt;"")),פרמטרים!$AF$3,IF(OR('רשימת מאגרים'!O86=פרמטרים!$J$4,AND('רשימת מאגרים'!O86=פרמטרים!$J$5,'רשימת מאגרים'!M86&lt;&gt;"")),פרמטרים!$AF$4,פרמטרים!$AF$5)))))</f>
        <v/>
      </c>
      <c r="AG86" s="42"/>
      <c r="AH86" s="121" t="str">
        <f>IF(E86="","",IF(AD86="הוחלט לא להנגיש",פרמטרים!$AF$7,IF(AD86="בוצע",פרמטרים!$AF$6,IF(T86=פרמטרים!$T$6,פרמטרים!$AF$7,IF(AB86=פרמטרים!$N$5,פרמטרים!$AF$3,IF(OR(AB86=פרמטרים!$N$4,T86=פרמטרים!$T$5),פרמטרים!$AF$4,פרמטרים!$AF$5))))))</f>
        <v/>
      </c>
      <c r="AI86" s="42"/>
      <c r="AJ86" s="121" t="str">
        <f t="shared" si="21"/>
        <v/>
      </c>
      <c r="AK86" s="42"/>
      <c r="AL86" s="123"/>
      <c r="AM86" s="123"/>
      <c r="AN86" s="124" t="str">
        <f t="shared" si="17"/>
        <v/>
      </c>
      <c r="AO86" s="42"/>
      <c r="AP86" s="126" t="str">
        <f t="shared" si="18"/>
        <v/>
      </c>
      <c r="AQ86" s="126"/>
      <c r="AR86" s="53"/>
      <c r="AS86" s="53"/>
      <c r="AT86" s="53"/>
      <c r="AU86" s="127"/>
      <c r="AV86" s="42"/>
      <c r="AW86" s="42"/>
      <c r="AX86" s="83" t="str">
        <f t="shared" si="22"/>
        <v/>
      </c>
      <c r="AY86" s="87" t="str">
        <f t="shared" si="19"/>
        <v/>
      </c>
      <c r="AZ86" s="87" t="str">
        <f t="shared" si="20"/>
        <v/>
      </c>
    </row>
    <row r="87" spans="1:52">
      <c r="A87" s="30" t="str">
        <f t="shared" si="15"/>
        <v>משרד האנרגיה</v>
      </c>
      <c r="B87" s="31" t="str">
        <f t="shared" si="16"/>
        <v>energy</v>
      </c>
      <c r="C87" s="23">
        <v>82</v>
      </c>
      <c r="D87" s="23" t="str">
        <f>IF(E87="","",IF(סימול="","לא הוגדר שם משרד",CONCATENATE(סימול,".DB.",COUNTIF($B$5:B86,$B87)+1)))</f>
        <v/>
      </c>
      <c r="E87" s="41"/>
      <c r="F87" s="52"/>
      <c r="G87" s="43"/>
      <c r="H87" s="42"/>
      <c r="I87" s="43"/>
      <c r="J87" s="42"/>
      <c r="K87" s="43"/>
      <c r="L87" s="42"/>
      <c r="M87" s="43"/>
      <c r="N87" s="42"/>
      <c r="O87" s="43"/>
      <c r="P87" s="42"/>
      <c r="Q87" s="42"/>
      <c r="R87" s="42"/>
      <c r="S87" s="43"/>
      <c r="T87" s="43"/>
      <c r="U87" s="42"/>
      <c r="V87" s="43"/>
      <c r="W87" s="42"/>
      <c r="X87" s="53"/>
      <c r="Y87" s="43"/>
      <c r="Z87" s="42"/>
      <c r="AA87" s="43"/>
      <c r="AB87" s="43"/>
      <c r="AC87" s="42"/>
      <c r="AD87" s="43" t="str">
        <f>IF(E87="","",IF(T87=פרמטרים!$T$6,פרמטרים!$V$8,פרמטרים!$V$3))</f>
        <v/>
      </c>
      <c r="AE87" s="42"/>
      <c r="AF87" s="121" t="str">
        <f>IF(E87="","",IF(AD87="הוחלט לא להנגיש",פרמטרים!$AF$7,IF(AD87="בוצע",פרמטרים!$AF$6,IF(OR('רשימת מאגרים'!O87=פרמטרים!$J$3,AND('רשימת מאגרים'!O87=פרמטרים!$J$4,'רשימת מאגרים'!M87&lt;&gt;"")),פרמטרים!$AF$3,IF(OR('רשימת מאגרים'!O87=פרמטרים!$J$4,AND('רשימת מאגרים'!O87=פרמטרים!$J$5,'רשימת מאגרים'!M87&lt;&gt;"")),פרמטרים!$AF$4,פרמטרים!$AF$5)))))</f>
        <v/>
      </c>
      <c r="AG87" s="42"/>
      <c r="AH87" s="121" t="str">
        <f>IF(E87="","",IF(AD87="הוחלט לא להנגיש",פרמטרים!$AF$7,IF(AD87="בוצע",פרמטרים!$AF$6,IF(T87=פרמטרים!$T$6,פרמטרים!$AF$7,IF(AB87=פרמטרים!$N$5,פרמטרים!$AF$3,IF(OR(AB87=פרמטרים!$N$4,T87=פרמטרים!$T$5),פרמטרים!$AF$4,פרמטרים!$AF$5))))))</f>
        <v/>
      </c>
      <c r="AI87" s="42"/>
      <c r="AJ87" s="121" t="str">
        <f t="shared" si="21"/>
        <v/>
      </c>
      <c r="AK87" s="42"/>
      <c r="AL87" s="123"/>
      <c r="AM87" s="123"/>
      <c r="AN87" s="124" t="str">
        <f t="shared" si="17"/>
        <v/>
      </c>
      <c r="AO87" s="42"/>
      <c r="AP87" s="126" t="str">
        <f t="shared" si="18"/>
        <v/>
      </c>
      <c r="AQ87" s="126"/>
      <c r="AR87" s="53"/>
      <c r="AS87" s="53"/>
      <c r="AT87" s="53"/>
      <c r="AU87" s="127"/>
      <c r="AV87" s="42"/>
      <c r="AW87" s="42"/>
      <c r="AX87" s="83" t="str">
        <f t="shared" si="22"/>
        <v/>
      </c>
      <c r="AY87" s="87" t="str">
        <f t="shared" si="19"/>
        <v/>
      </c>
      <c r="AZ87" s="87" t="str">
        <f t="shared" si="20"/>
        <v/>
      </c>
    </row>
    <row r="88" spans="1:52">
      <c r="A88" s="30" t="str">
        <f t="shared" si="15"/>
        <v>משרד האנרגיה</v>
      </c>
      <c r="B88" s="31" t="str">
        <f t="shared" si="16"/>
        <v>energy</v>
      </c>
      <c r="C88" s="23">
        <v>83</v>
      </c>
      <c r="D88" s="23" t="str">
        <f>IF(E88="","",IF(סימול="","לא הוגדר שם משרד",CONCATENATE(סימול,".DB.",COUNTIF($B$5:B87,$B88)+1)))</f>
        <v/>
      </c>
      <c r="E88" s="41"/>
      <c r="F88" s="52"/>
      <c r="G88" s="43"/>
      <c r="H88" s="42"/>
      <c r="I88" s="43"/>
      <c r="J88" s="42"/>
      <c r="K88" s="43"/>
      <c r="L88" s="42"/>
      <c r="M88" s="43"/>
      <c r="N88" s="42"/>
      <c r="O88" s="43"/>
      <c r="P88" s="42"/>
      <c r="Q88" s="42"/>
      <c r="R88" s="42"/>
      <c r="S88" s="43"/>
      <c r="T88" s="43"/>
      <c r="U88" s="42"/>
      <c r="V88" s="43"/>
      <c r="W88" s="42"/>
      <c r="X88" s="53"/>
      <c r="Y88" s="43"/>
      <c r="Z88" s="42"/>
      <c r="AA88" s="43"/>
      <c r="AB88" s="43"/>
      <c r="AC88" s="42"/>
      <c r="AD88" s="43" t="str">
        <f>IF(E88="","",IF(T88=פרמטרים!$T$6,פרמטרים!$V$8,פרמטרים!$V$3))</f>
        <v/>
      </c>
      <c r="AE88" s="42"/>
      <c r="AF88" s="121" t="str">
        <f>IF(E88="","",IF(AD88="הוחלט לא להנגיש",פרמטרים!$AF$7,IF(AD88="בוצע",פרמטרים!$AF$6,IF(OR('רשימת מאגרים'!O88=פרמטרים!$J$3,AND('רשימת מאגרים'!O88=פרמטרים!$J$4,'רשימת מאגרים'!M88&lt;&gt;"")),פרמטרים!$AF$3,IF(OR('רשימת מאגרים'!O88=פרמטרים!$J$4,AND('רשימת מאגרים'!O88=פרמטרים!$J$5,'רשימת מאגרים'!M88&lt;&gt;"")),פרמטרים!$AF$4,פרמטרים!$AF$5)))))</f>
        <v/>
      </c>
      <c r="AG88" s="42"/>
      <c r="AH88" s="121" t="str">
        <f>IF(E88="","",IF(AD88="הוחלט לא להנגיש",פרמטרים!$AF$7,IF(AD88="בוצע",פרמטרים!$AF$6,IF(T88=פרמטרים!$T$6,פרמטרים!$AF$7,IF(AB88=פרמטרים!$N$5,פרמטרים!$AF$3,IF(OR(AB88=פרמטרים!$N$4,T88=פרמטרים!$T$5),פרמטרים!$AF$4,פרמטרים!$AF$5))))))</f>
        <v/>
      </c>
      <c r="AI88" s="42"/>
      <c r="AJ88" s="121" t="str">
        <f t="shared" si="21"/>
        <v/>
      </c>
      <c r="AK88" s="42"/>
      <c r="AL88" s="123"/>
      <c r="AM88" s="123"/>
      <c r="AN88" s="124" t="str">
        <f t="shared" si="17"/>
        <v/>
      </c>
      <c r="AO88" s="42"/>
      <c r="AP88" s="126" t="str">
        <f t="shared" si="18"/>
        <v/>
      </c>
      <c r="AQ88" s="126"/>
      <c r="AR88" s="53"/>
      <c r="AS88" s="53"/>
      <c r="AT88" s="53"/>
      <c r="AU88" s="127"/>
      <c r="AV88" s="42"/>
      <c r="AW88" s="42"/>
      <c r="AX88" s="83" t="str">
        <f t="shared" si="22"/>
        <v/>
      </c>
      <c r="AY88" s="87" t="str">
        <f t="shared" si="19"/>
        <v/>
      </c>
      <c r="AZ88" s="87" t="str">
        <f t="shared" si="20"/>
        <v/>
      </c>
    </row>
    <row r="89" spans="1:52">
      <c r="A89" s="30" t="str">
        <f t="shared" si="15"/>
        <v>משרד האנרגיה</v>
      </c>
      <c r="B89" s="31" t="str">
        <f t="shared" si="16"/>
        <v>energy</v>
      </c>
      <c r="C89" s="23">
        <v>84</v>
      </c>
      <c r="D89" s="23" t="str">
        <f>IF(E89="","",IF(סימול="","לא הוגדר שם משרד",CONCATENATE(סימול,".DB.",COUNTIF($B$5:B88,$B89)+1)))</f>
        <v/>
      </c>
      <c r="E89" s="41"/>
      <c r="F89" s="52"/>
      <c r="G89" s="43"/>
      <c r="H89" s="42"/>
      <c r="I89" s="43"/>
      <c r="J89" s="42"/>
      <c r="K89" s="43"/>
      <c r="L89" s="42"/>
      <c r="M89" s="43"/>
      <c r="N89" s="42"/>
      <c r="O89" s="43"/>
      <c r="P89" s="42"/>
      <c r="Q89" s="42"/>
      <c r="R89" s="42"/>
      <c r="S89" s="43"/>
      <c r="T89" s="43"/>
      <c r="U89" s="42"/>
      <c r="V89" s="43"/>
      <c r="W89" s="42"/>
      <c r="X89" s="53"/>
      <c r="Y89" s="43"/>
      <c r="Z89" s="42"/>
      <c r="AA89" s="43"/>
      <c r="AB89" s="43"/>
      <c r="AC89" s="42"/>
      <c r="AD89" s="43" t="str">
        <f>IF(E89="","",IF(T89=פרמטרים!$T$6,פרמטרים!$V$8,פרמטרים!$V$3))</f>
        <v/>
      </c>
      <c r="AE89" s="42"/>
      <c r="AF89" s="121" t="str">
        <f>IF(E89="","",IF(AD89="הוחלט לא להנגיש",פרמטרים!$AF$7,IF(AD89="בוצע",פרמטרים!$AF$6,IF(OR('רשימת מאגרים'!O89=פרמטרים!$J$3,AND('רשימת מאגרים'!O89=פרמטרים!$J$4,'רשימת מאגרים'!M89&lt;&gt;"")),פרמטרים!$AF$3,IF(OR('רשימת מאגרים'!O89=פרמטרים!$J$4,AND('רשימת מאגרים'!O89=פרמטרים!$J$5,'רשימת מאגרים'!M89&lt;&gt;"")),פרמטרים!$AF$4,פרמטרים!$AF$5)))))</f>
        <v/>
      </c>
      <c r="AG89" s="42"/>
      <c r="AH89" s="121" t="str">
        <f>IF(E89="","",IF(AD89="הוחלט לא להנגיש",פרמטרים!$AF$7,IF(AD89="בוצע",פרמטרים!$AF$6,IF(T89=פרמטרים!$T$6,פרמטרים!$AF$7,IF(AB89=פרמטרים!$N$5,פרמטרים!$AF$3,IF(OR(AB89=פרמטרים!$N$4,T89=פרמטרים!$T$5),פרמטרים!$AF$4,פרמטרים!$AF$5))))))</f>
        <v/>
      </c>
      <c r="AI89" s="42"/>
      <c r="AJ89" s="121" t="str">
        <f t="shared" si="21"/>
        <v/>
      </c>
      <c r="AK89" s="42"/>
      <c r="AL89" s="123"/>
      <c r="AM89" s="123"/>
      <c r="AN89" s="124" t="str">
        <f t="shared" si="17"/>
        <v/>
      </c>
      <c r="AO89" s="42"/>
      <c r="AP89" s="126" t="str">
        <f t="shared" si="18"/>
        <v/>
      </c>
      <c r="AQ89" s="126"/>
      <c r="AR89" s="53"/>
      <c r="AS89" s="53"/>
      <c r="AT89" s="53"/>
      <c r="AU89" s="127"/>
      <c r="AV89" s="42"/>
      <c r="AW89" s="42"/>
      <c r="AX89" s="83" t="str">
        <f t="shared" si="22"/>
        <v/>
      </c>
      <c r="AY89" s="87" t="str">
        <f t="shared" si="19"/>
        <v/>
      </c>
      <c r="AZ89" s="87" t="str">
        <f t="shared" si="20"/>
        <v/>
      </c>
    </row>
    <row r="90" spans="1:52">
      <c r="A90" s="30" t="str">
        <f t="shared" si="15"/>
        <v>משרד האנרגיה</v>
      </c>
      <c r="B90" s="31" t="str">
        <f t="shared" si="16"/>
        <v>energy</v>
      </c>
      <c r="C90" s="23">
        <v>85</v>
      </c>
      <c r="D90" s="23" t="str">
        <f>IF(E90="","",IF(סימול="","לא הוגדר שם משרד",CONCATENATE(סימול,".DB.",COUNTIF($B$5:B89,$B90)+1)))</f>
        <v/>
      </c>
      <c r="E90" s="41"/>
      <c r="F90" s="52"/>
      <c r="G90" s="43"/>
      <c r="H90" s="42"/>
      <c r="I90" s="43"/>
      <c r="J90" s="42"/>
      <c r="K90" s="43"/>
      <c r="L90" s="42"/>
      <c r="M90" s="43"/>
      <c r="N90" s="42"/>
      <c r="O90" s="43"/>
      <c r="P90" s="42"/>
      <c r="Q90" s="42"/>
      <c r="R90" s="42"/>
      <c r="S90" s="43"/>
      <c r="T90" s="43"/>
      <c r="U90" s="42"/>
      <c r="V90" s="43"/>
      <c r="W90" s="42"/>
      <c r="X90" s="53"/>
      <c r="Y90" s="43"/>
      <c r="Z90" s="42"/>
      <c r="AA90" s="43"/>
      <c r="AB90" s="43"/>
      <c r="AC90" s="42"/>
      <c r="AD90" s="43" t="str">
        <f>IF(E90="","",IF(T90=פרמטרים!$T$6,פרמטרים!$V$8,פרמטרים!$V$3))</f>
        <v/>
      </c>
      <c r="AE90" s="42"/>
      <c r="AF90" s="121" t="str">
        <f>IF(E90="","",IF(AD90="הוחלט לא להנגיש",פרמטרים!$AF$7,IF(AD90="בוצע",פרמטרים!$AF$6,IF(OR('רשימת מאגרים'!O90=פרמטרים!$J$3,AND('רשימת מאגרים'!O90=פרמטרים!$J$4,'רשימת מאגרים'!M90&lt;&gt;"")),פרמטרים!$AF$3,IF(OR('רשימת מאגרים'!O90=פרמטרים!$J$4,AND('רשימת מאגרים'!O90=פרמטרים!$J$5,'רשימת מאגרים'!M90&lt;&gt;"")),פרמטרים!$AF$4,פרמטרים!$AF$5)))))</f>
        <v/>
      </c>
      <c r="AG90" s="42"/>
      <c r="AH90" s="121" t="str">
        <f>IF(E90="","",IF(AD90="הוחלט לא להנגיש",פרמטרים!$AF$7,IF(AD90="בוצע",פרמטרים!$AF$6,IF(T90=פרמטרים!$T$6,פרמטרים!$AF$7,IF(AB90=פרמטרים!$N$5,פרמטרים!$AF$3,IF(OR(AB90=פרמטרים!$N$4,T90=פרמטרים!$T$5),פרמטרים!$AF$4,פרמטרים!$AF$5))))))</f>
        <v/>
      </c>
      <c r="AI90" s="42"/>
      <c r="AJ90" s="121" t="str">
        <f t="shared" si="21"/>
        <v/>
      </c>
      <c r="AK90" s="42"/>
      <c r="AL90" s="123"/>
      <c r="AM90" s="123"/>
      <c r="AN90" s="124" t="str">
        <f t="shared" si="17"/>
        <v/>
      </c>
      <c r="AO90" s="42"/>
      <c r="AP90" s="126" t="str">
        <f t="shared" si="18"/>
        <v/>
      </c>
      <c r="AQ90" s="126"/>
      <c r="AR90" s="53"/>
      <c r="AS90" s="53"/>
      <c r="AT90" s="53"/>
      <c r="AU90" s="127"/>
      <c r="AV90" s="42"/>
      <c r="AW90" s="42"/>
      <c r="AX90" s="83" t="str">
        <f t="shared" si="22"/>
        <v/>
      </c>
      <c r="AY90" s="87" t="str">
        <f t="shared" si="19"/>
        <v/>
      </c>
      <c r="AZ90" s="87" t="str">
        <f t="shared" si="20"/>
        <v/>
      </c>
    </row>
    <row r="91" spans="1:52">
      <c r="A91" s="30" t="str">
        <f t="shared" si="15"/>
        <v>משרד האנרגיה</v>
      </c>
      <c r="B91" s="31" t="str">
        <f t="shared" si="16"/>
        <v>energy</v>
      </c>
      <c r="C91" s="23">
        <v>86</v>
      </c>
      <c r="D91" s="23" t="str">
        <f>IF(E91="","",IF(סימול="","לא הוגדר שם משרד",CONCATENATE(סימול,".DB.",COUNTIF($B$5:B90,$B91)+1)))</f>
        <v/>
      </c>
      <c r="E91" s="41"/>
      <c r="F91" s="52"/>
      <c r="G91" s="43"/>
      <c r="H91" s="42"/>
      <c r="I91" s="43"/>
      <c r="J91" s="42"/>
      <c r="K91" s="43"/>
      <c r="L91" s="42"/>
      <c r="M91" s="43"/>
      <c r="N91" s="42"/>
      <c r="O91" s="43"/>
      <c r="P91" s="42"/>
      <c r="Q91" s="42"/>
      <c r="R91" s="42"/>
      <c r="S91" s="43"/>
      <c r="T91" s="43"/>
      <c r="U91" s="42"/>
      <c r="V91" s="43"/>
      <c r="W91" s="42"/>
      <c r="X91" s="53"/>
      <c r="Y91" s="43"/>
      <c r="Z91" s="42"/>
      <c r="AA91" s="43"/>
      <c r="AB91" s="43"/>
      <c r="AC91" s="42"/>
      <c r="AD91" s="43" t="str">
        <f>IF(E91="","",IF(T91=פרמטרים!$T$6,פרמטרים!$V$8,פרמטרים!$V$3))</f>
        <v/>
      </c>
      <c r="AE91" s="42"/>
      <c r="AF91" s="121" t="str">
        <f>IF(E91="","",IF(AD91="הוחלט לא להנגיש",פרמטרים!$AF$7,IF(AD91="בוצע",פרמטרים!$AF$6,IF(OR('רשימת מאגרים'!O91=פרמטרים!$J$3,AND('רשימת מאגרים'!O91=פרמטרים!$J$4,'רשימת מאגרים'!M91&lt;&gt;"")),פרמטרים!$AF$3,IF(OR('רשימת מאגרים'!O91=פרמטרים!$J$4,AND('רשימת מאגרים'!O91=פרמטרים!$J$5,'רשימת מאגרים'!M91&lt;&gt;"")),פרמטרים!$AF$4,פרמטרים!$AF$5)))))</f>
        <v/>
      </c>
      <c r="AG91" s="42"/>
      <c r="AH91" s="121" t="str">
        <f>IF(E91="","",IF(AD91="הוחלט לא להנגיש",פרמטרים!$AF$7,IF(AD91="בוצע",פרמטרים!$AF$6,IF(T91=פרמטרים!$T$6,פרמטרים!$AF$7,IF(AB91=פרמטרים!$N$5,פרמטרים!$AF$3,IF(OR(AB91=פרמטרים!$N$4,T91=פרמטרים!$T$5),פרמטרים!$AF$4,פרמטרים!$AF$5))))))</f>
        <v/>
      </c>
      <c r="AI91" s="42"/>
      <c r="AJ91" s="121" t="str">
        <f t="shared" si="21"/>
        <v/>
      </c>
      <c r="AK91" s="42"/>
      <c r="AL91" s="123"/>
      <c r="AM91" s="123"/>
      <c r="AN91" s="124" t="str">
        <f t="shared" si="17"/>
        <v/>
      </c>
      <c r="AO91" s="42"/>
      <c r="AP91" s="126" t="str">
        <f t="shared" si="18"/>
        <v/>
      </c>
      <c r="AQ91" s="126"/>
      <c r="AR91" s="53"/>
      <c r="AS91" s="53"/>
      <c r="AT91" s="53"/>
      <c r="AU91" s="127"/>
      <c r="AV91" s="42"/>
      <c r="AW91" s="42"/>
      <c r="AX91" s="83" t="str">
        <f t="shared" si="22"/>
        <v/>
      </c>
      <c r="AY91" s="87" t="str">
        <f t="shared" si="19"/>
        <v/>
      </c>
      <c r="AZ91" s="87" t="str">
        <f t="shared" si="20"/>
        <v/>
      </c>
    </row>
    <row r="92" spans="1:52">
      <c r="A92" s="30" t="str">
        <f t="shared" si="15"/>
        <v>משרד האנרגיה</v>
      </c>
      <c r="B92" s="31" t="str">
        <f t="shared" si="16"/>
        <v>energy</v>
      </c>
      <c r="C92" s="23">
        <v>87</v>
      </c>
      <c r="D92" s="23" t="str">
        <f>IF(E92="","",IF(סימול="","לא הוגדר שם משרד",CONCATENATE(סימול,".DB.",COUNTIF($B$5:B91,$B92)+1)))</f>
        <v/>
      </c>
      <c r="E92" s="41"/>
      <c r="F92" s="52"/>
      <c r="G92" s="43"/>
      <c r="H92" s="42"/>
      <c r="I92" s="43"/>
      <c r="J92" s="42"/>
      <c r="K92" s="43"/>
      <c r="L92" s="42"/>
      <c r="M92" s="43"/>
      <c r="N92" s="42"/>
      <c r="O92" s="43"/>
      <c r="P92" s="42"/>
      <c r="Q92" s="42"/>
      <c r="R92" s="42"/>
      <c r="S92" s="43"/>
      <c r="T92" s="43"/>
      <c r="U92" s="42"/>
      <c r="V92" s="43"/>
      <c r="W92" s="42"/>
      <c r="X92" s="53"/>
      <c r="Y92" s="43"/>
      <c r="Z92" s="42"/>
      <c r="AA92" s="43"/>
      <c r="AB92" s="43"/>
      <c r="AC92" s="42"/>
      <c r="AD92" s="43" t="str">
        <f>IF(E92="","",IF(T92=פרמטרים!$T$6,פרמטרים!$V$8,פרמטרים!$V$3))</f>
        <v/>
      </c>
      <c r="AE92" s="42"/>
      <c r="AF92" s="121" t="str">
        <f>IF(E92="","",IF(AD92="הוחלט לא להנגיש",פרמטרים!$AF$7,IF(AD92="בוצע",פרמטרים!$AF$6,IF(OR('רשימת מאגרים'!O92=פרמטרים!$J$3,AND('רשימת מאגרים'!O92=פרמטרים!$J$4,'רשימת מאגרים'!M92&lt;&gt;"")),פרמטרים!$AF$3,IF(OR('רשימת מאגרים'!O92=פרמטרים!$J$4,AND('רשימת מאגרים'!O92=פרמטרים!$J$5,'רשימת מאגרים'!M92&lt;&gt;"")),פרמטרים!$AF$4,פרמטרים!$AF$5)))))</f>
        <v/>
      </c>
      <c r="AG92" s="42"/>
      <c r="AH92" s="121" t="str">
        <f>IF(E92="","",IF(AD92="הוחלט לא להנגיש",פרמטרים!$AF$7,IF(AD92="בוצע",פרמטרים!$AF$6,IF(T92=פרמטרים!$T$6,פרמטרים!$AF$7,IF(AB92=פרמטרים!$N$5,פרמטרים!$AF$3,IF(OR(AB92=פרמטרים!$N$4,T92=פרמטרים!$T$5),פרמטרים!$AF$4,פרמטרים!$AF$5))))))</f>
        <v/>
      </c>
      <c r="AI92" s="42"/>
      <c r="AJ92" s="121" t="str">
        <f t="shared" si="21"/>
        <v/>
      </c>
      <c r="AK92" s="42"/>
      <c r="AL92" s="123"/>
      <c r="AM92" s="123"/>
      <c r="AN92" s="124" t="str">
        <f t="shared" si="17"/>
        <v/>
      </c>
      <c r="AO92" s="42"/>
      <c r="AP92" s="126" t="str">
        <f t="shared" si="18"/>
        <v/>
      </c>
      <c r="AQ92" s="126"/>
      <c r="AR92" s="53"/>
      <c r="AS92" s="53"/>
      <c r="AT92" s="53"/>
      <c r="AU92" s="127"/>
      <c r="AV92" s="42"/>
      <c r="AW92" s="42"/>
      <c r="AX92" s="83" t="str">
        <f t="shared" si="22"/>
        <v/>
      </c>
      <c r="AY92" s="87" t="str">
        <f t="shared" si="19"/>
        <v/>
      </c>
      <c r="AZ92" s="87" t="str">
        <f t="shared" si="20"/>
        <v/>
      </c>
    </row>
    <row r="93" spans="1:52">
      <c r="A93" s="30" t="str">
        <f t="shared" si="15"/>
        <v>משרד האנרגיה</v>
      </c>
      <c r="B93" s="31" t="str">
        <f t="shared" si="16"/>
        <v>energy</v>
      </c>
      <c r="C93" s="23">
        <v>88</v>
      </c>
      <c r="D93" s="23" t="str">
        <f>IF(E93="","",IF(סימול="","לא הוגדר שם משרד",CONCATENATE(סימול,".DB.",COUNTIF($B$5:B92,$B93)+1)))</f>
        <v/>
      </c>
      <c r="E93" s="41"/>
      <c r="F93" s="52"/>
      <c r="G93" s="43"/>
      <c r="H93" s="42"/>
      <c r="I93" s="43"/>
      <c r="J93" s="42"/>
      <c r="K93" s="43"/>
      <c r="L93" s="42"/>
      <c r="M93" s="43"/>
      <c r="N93" s="42"/>
      <c r="O93" s="43"/>
      <c r="P93" s="42"/>
      <c r="Q93" s="42"/>
      <c r="R93" s="42"/>
      <c r="S93" s="43"/>
      <c r="T93" s="43"/>
      <c r="U93" s="42"/>
      <c r="V93" s="43"/>
      <c r="W93" s="42"/>
      <c r="X93" s="53"/>
      <c r="Y93" s="43"/>
      <c r="Z93" s="42"/>
      <c r="AA93" s="43"/>
      <c r="AB93" s="43"/>
      <c r="AC93" s="42"/>
      <c r="AD93" s="43" t="str">
        <f>IF(E93="","",IF(T93=פרמטרים!$T$6,פרמטרים!$V$8,פרמטרים!$V$3))</f>
        <v/>
      </c>
      <c r="AE93" s="42"/>
      <c r="AF93" s="121" t="str">
        <f>IF(E93="","",IF(AD93="הוחלט לא להנגיש",פרמטרים!$AF$7,IF(AD93="בוצע",פרמטרים!$AF$6,IF(OR('רשימת מאגרים'!O93=פרמטרים!$J$3,AND('רשימת מאגרים'!O93=פרמטרים!$J$4,'רשימת מאגרים'!M93&lt;&gt;"")),פרמטרים!$AF$3,IF(OR('רשימת מאגרים'!O93=פרמטרים!$J$4,AND('רשימת מאגרים'!O93=פרמטרים!$J$5,'רשימת מאגרים'!M93&lt;&gt;"")),פרמטרים!$AF$4,פרמטרים!$AF$5)))))</f>
        <v/>
      </c>
      <c r="AG93" s="42"/>
      <c r="AH93" s="121" t="str">
        <f>IF(E93="","",IF(AD93="הוחלט לא להנגיש",פרמטרים!$AF$7,IF(AD93="בוצע",פרמטרים!$AF$6,IF(T93=פרמטרים!$T$6,פרמטרים!$AF$7,IF(AB93=פרמטרים!$N$5,פרמטרים!$AF$3,IF(OR(AB93=פרמטרים!$N$4,T93=פרמטרים!$T$5),פרמטרים!$AF$4,פרמטרים!$AF$5))))))</f>
        <v/>
      </c>
      <c r="AI93" s="42"/>
      <c r="AJ93" s="121" t="str">
        <f t="shared" si="21"/>
        <v/>
      </c>
      <c r="AK93" s="42"/>
      <c r="AL93" s="123"/>
      <c r="AM93" s="123"/>
      <c r="AN93" s="124" t="str">
        <f t="shared" si="17"/>
        <v/>
      </c>
      <c r="AO93" s="42"/>
      <c r="AP93" s="126" t="str">
        <f t="shared" si="18"/>
        <v/>
      </c>
      <c r="AQ93" s="126"/>
      <c r="AR93" s="53"/>
      <c r="AS93" s="53"/>
      <c r="AT93" s="53"/>
      <c r="AU93" s="127"/>
      <c r="AV93" s="42"/>
      <c r="AW93" s="42"/>
      <c r="AX93" s="83" t="str">
        <f t="shared" si="22"/>
        <v/>
      </c>
      <c r="AY93" s="87" t="str">
        <f t="shared" si="19"/>
        <v/>
      </c>
      <c r="AZ93" s="87" t="str">
        <f t="shared" si="20"/>
        <v/>
      </c>
    </row>
    <row r="94" spans="1:52">
      <c r="A94" s="30" t="str">
        <f t="shared" si="15"/>
        <v>משרד האנרגיה</v>
      </c>
      <c r="B94" s="31" t="str">
        <f t="shared" si="16"/>
        <v>energy</v>
      </c>
      <c r="C94" s="23">
        <v>89</v>
      </c>
      <c r="D94" s="23" t="str">
        <f>IF(E94="","",IF(סימול="","לא הוגדר שם משרד",CONCATENATE(סימול,".DB.",COUNTIF($B$5:B93,$B94)+1)))</f>
        <v/>
      </c>
      <c r="E94" s="41"/>
      <c r="F94" s="52"/>
      <c r="G94" s="43"/>
      <c r="H94" s="42"/>
      <c r="I94" s="43"/>
      <c r="J94" s="42"/>
      <c r="K94" s="43"/>
      <c r="L94" s="42"/>
      <c r="M94" s="43"/>
      <c r="N94" s="42"/>
      <c r="O94" s="43"/>
      <c r="P94" s="42"/>
      <c r="Q94" s="42"/>
      <c r="R94" s="42"/>
      <c r="S94" s="43"/>
      <c r="T94" s="43"/>
      <c r="U94" s="42"/>
      <c r="V94" s="43"/>
      <c r="W94" s="42"/>
      <c r="X94" s="53"/>
      <c r="Y94" s="43"/>
      <c r="Z94" s="42"/>
      <c r="AA94" s="43"/>
      <c r="AB94" s="43"/>
      <c r="AC94" s="42"/>
      <c r="AD94" s="43" t="str">
        <f>IF(E94="","",IF(T94=פרמטרים!$T$6,פרמטרים!$V$8,פרמטרים!$V$3))</f>
        <v/>
      </c>
      <c r="AE94" s="42"/>
      <c r="AF94" s="121" t="str">
        <f>IF(E94="","",IF(AD94="הוחלט לא להנגיש",פרמטרים!$AF$7,IF(AD94="בוצע",פרמטרים!$AF$6,IF(OR('רשימת מאגרים'!O94=פרמטרים!$J$3,AND('רשימת מאגרים'!O94=פרמטרים!$J$4,'רשימת מאגרים'!M94&lt;&gt;"")),פרמטרים!$AF$3,IF(OR('רשימת מאגרים'!O94=פרמטרים!$J$4,AND('רשימת מאגרים'!O94=פרמטרים!$J$5,'רשימת מאגרים'!M94&lt;&gt;"")),פרמטרים!$AF$4,פרמטרים!$AF$5)))))</f>
        <v/>
      </c>
      <c r="AG94" s="42"/>
      <c r="AH94" s="121" t="str">
        <f>IF(E94="","",IF(AD94="הוחלט לא להנגיש",פרמטרים!$AF$7,IF(AD94="בוצע",פרמטרים!$AF$6,IF(T94=פרמטרים!$T$6,פרמטרים!$AF$7,IF(AB94=פרמטרים!$N$5,פרמטרים!$AF$3,IF(OR(AB94=פרמטרים!$N$4,T94=פרמטרים!$T$5),פרמטרים!$AF$4,פרמטרים!$AF$5))))))</f>
        <v/>
      </c>
      <c r="AI94" s="42"/>
      <c r="AJ94" s="121" t="str">
        <f t="shared" si="21"/>
        <v/>
      </c>
      <c r="AK94" s="42"/>
      <c r="AL94" s="123"/>
      <c r="AM94" s="123"/>
      <c r="AN94" s="124" t="str">
        <f t="shared" si="17"/>
        <v/>
      </c>
      <c r="AO94" s="42"/>
      <c r="AP94" s="126" t="str">
        <f t="shared" si="18"/>
        <v/>
      </c>
      <c r="AQ94" s="126"/>
      <c r="AR94" s="53"/>
      <c r="AS94" s="53"/>
      <c r="AT94" s="53"/>
      <c r="AU94" s="127"/>
      <c r="AV94" s="42"/>
      <c r="AW94" s="42"/>
      <c r="AX94" s="83" t="str">
        <f t="shared" si="22"/>
        <v/>
      </c>
      <c r="AY94" s="87" t="str">
        <f t="shared" si="19"/>
        <v/>
      </c>
      <c r="AZ94" s="87" t="str">
        <f t="shared" si="20"/>
        <v/>
      </c>
    </row>
    <row r="95" spans="1:52">
      <c r="A95" s="30" t="str">
        <f t="shared" si="15"/>
        <v>משרד האנרגיה</v>
      </c>
      <c r="B95" s="31" t="str">
        <f t="shared" si="16"/>
        <v>energy</v>
      </c>
      <c r="C95" s="23">
        <v>90</v>
      </c>
      <c r="D95" s="23" t="str">
        <f>IF(E95="","",IF(סימול="","לא הוגדר שם משרד",CONCATENATE(סימול,".DB.",COUNTIF($B$5:B94,$B95)+1)))</f>
        <v/>
      </c>
      <c r="E95" s="41"/>
      <c r="F95" s="52"/>
      <c r="G95" s="43"/>
      <c r="H95" s="42"/>
      <c r="I95" s="43"/>
      <c r="J95" s="42"/>
      <c r="K95" s="43"/>
      <c r="L95" s="42"/>
      <c r="M95" s="43"/>
      <c r="N95" s="42"/>
      <c r="O95" s="43"/>
      <c r="P95" s="42"/>
      <c r="Q95" s="42"/>
      <c r="R95" s="42"/>
      <c r="S95" s="43"/>
      <c r="T95" s="43"/>
      <c r="U95" s="42"/>
      <c r="V95" s="43"/>
      <c r="W95" s="42"/>
      <c r="X95" s="53"/>
      <c r="Y95" s="43"/>
      <c r="Z95" s="42"/>
      <c r="AA95" s="43"/>
      <c r="AB95" s="43"/>
      <c r="AC95" s="42"/>
      <c r="AD95" s="43" t="str">
        <f>IF(E95="","",IF(T95=פרמטרים!$T$6,פרמטרים!$V$8,פרמטרים!$V$3))</f>
        <v/>
      </c>
      <c r="AE95" s="42"/>
      <c r="AF95" s="121" t="str">
        <f>IF(E95="","",IF(AD95="הוחלט לא להנגיש",פרמטרים!$AF$7,IF(AD95="בוצע",פרמטרים!$AF$6,IF(OR('רשימת מאגרים'!O95=פרמטרים!$J$3,AND('רשימת מאגרים'!O95=פרמטרים!$J$4,'רשימת מאגרים'!M95&lt;&gt;"")),פרמטרים!$AF$3,IF(OR('רשימת מאגרים'!O95=פרמטרים!$J$4,AND('רשימת מאגרים'!O95=פרמטרים!$J$5,'רשימת מאגרים'!M95&lt;&gt;"")),פרמטרים!$AF$4,פרמטרים!$AF$5)))))</f>
        <v/>
      </c>
      <c r="AG95" s="42"/>
      <c r="AH95" s="121" t="str">
        <f>IF(E95="","",IF(AD95="הוחלט לא להנגיש",פרמטרים!$AF$7,IF(AD95="בוצע",פרמטרים!$AF$6,IF(T95=פרמטרים!$T$6,פרמטרים!$AF$7,IF(AB95=פרמטרים!$N$5,פרמטרים!$AF$3,IF(OR(AB95=פרמטרים!$N$4,T95=פרמטרים!$T$5),פרמטרים!$AF$4,פרמטרים!$AF$5))))))</f>
        <v/>
      </c>
      <c r="AI95" s="42"/>
      <c r="AJ95" s="121" t="str">
        <f t="shared" si="21"/>
        <v/>
      </c>
      <c r="AK95" s="42"/>
      <c r="AL95" s="123"/>
      <c r="AM95" s="123"/>
      <c r="AN95" s="124" t="str">
        <f t="shared" si="17"/>
        <v/>
      </c>
      <c r="AO95" s="42"/>
      <c r="AP95" s="126" t="str">
        <f t="shared" si="18"/>
        <v/>
      </c>
      <c r="AQ95" s="126"/>
      <c r="AR95" s="53"/>
      <c r="AS95" s="53"/>
      <c r="AT95" s="53"/>
      <c r="AU95" s="127"/>
      <c r="AV95" s="42"/>
      <c r="AW95" s="42"/>
      <c r="AX95" s="83" t="str">
        <f t="shared" si="22"/>
        <v/>
      </c>
      <c r="AY95" s="87" t="str">
        <f t="shared" si="19"/>
        <v/>
      </c>
      <c r="AZ95" s="87" t="str">
        <f t="shared" si="20"/>
        <v/>
      </c>
    </row>
    <row r="96" spans="1:52">
      <c r="A96" s="30" t="str">
        <f t="shared" si="15"/>
        <v>משרד האנרגיה</v>
      </c>
      <c r="B96" s="31" t="str">
        <f t="shared" si="16"/>
        <v>energy</v>
      </c>
      <c r="C96" s="23">
        <v>91</v>
      </c>
      <c r="D96" s="23" t="str">
        <f>IF(E96="","",IF(סימול="","לא הוגדר שם משרד",CONCATENATE(סימול,".DB.",COUNTIF($B$5:B95,$B96)+1)))</f>
        <v/>
      </c>
      <c r="E96" s="41"/>
      <c r="F96" s="52"/>
      <c r="G96" s="43"/>
      <c r="H96" s="42"/>
      <c r="I96" s="43"/>
      <c r="J96" s="42"/>
      <c r="K96" s="43"/>
      <c r="L96" s="42"/>
      <c r="M96" s="43"/>
      <c r="N96" s="42"/>
      <c r="O96" s="43"/>
      <c r="P96" s="42"/>
      <c r="Q96" s="42"/>
      <c r="R96" s="42"/>
      <c r="S96" s="43"/>
      <c r="T96" s="43"/>
      <c r="U96" s="42"/>
      <c r="V96" s="43"/>
      <c r="W96" s="42"/>
      <c r="X96" s="53"/>
      <c r="Y96" s="43"/>
      <c r="Z96" s="42"/>
      <c r="AA96" s="43"/>
      <c r="AB96" s="43"/>
      <c r="AC96" s="42"/>
      <c r="AD96" s="43" t="str">
        <f>IF(E96="","",IF(T96=פרמטרים!$T$6,פרמטרים!$V$8,פרמטרים!$V$3))</f>
        <v/>
      </c>
      <c r="AE96" s="42"/>
      <c r="AF96" s="121" t="str">
        <f>IF(E96="","",IF(AD96="הוחלט לא להנגיש",פרמטרים!$AF$7,IF(AD96="בוצע",פרמטרים!$AF$6,IF(OR('רשימת מאגרים'!O96=פרמטרים!$J$3,AND('רשימת מאגרים'!O96=פרמטרים!$J$4,'רשימת מאגרים'!M96&lt;&gt;"")),פרמטרים!$AF$3,IF(OR('רשימת מאגרים'!O96=פרמטרים!$J$4,AND('רשימת מאגרים'!O96=פרמטרים!$J$5,'רשימת מאגרים'!M96&lt;&gt;"")),פרמטרים!$AF$4,פרמטרים!$AF$5)))))</f>
        <v/>
      </c>
      <c r="AG96" s="42"/>
      <c r="AH96" s="121" t="str">
        <f>IF(E96="","",IF(AD96="הוחלט לא להנגיש",פרמטרים!$AF$7,IF(AD96="בוצע",פרמטרים!$AF$6,IF(T96=פרמטרים!$T$6,פרמטרים!$AF$7,IF(AB96=פרמטרים!$N$5,פרמטרים!$AF$3,IF(OR(AB96=פרמטרים!$N$4,T96=פרמטרים!$T$5),פרמטרים!$AF$4,פרמטרים!$AF$5))))))</f>
        <v/>
      </c>
      <c r="AI96" s="42"/>
      <c r="AJ96" s="121" t="str">
        <f t="shared" si="21"/>
        <v/>
      </c>
      <c r="AK96" s="42"/>
      <c r="AL96" s="123"/>
      <c r="AM96" s="123"/>
      <c r="AN96" s="124" t="str">
        <f t="shared" si="17"/>
        <v/>
      </c>
      <c r="AO96" s="42"/>
      <c r="AP96" s="126" t="str">
        <f t="shared" si="18"/>
        <v/>
      </c>
      <c r="AQ96" s="126"/>
      <c r="AR96" s="53"/>
      <c r="AS96" s="53"/>
      <c r="AT96" s="53"/>
      <c r="AU96" s="127"/>
      <c r="AV96" s="42"/>
      <c r="AW96" s="42"/>
      <c r="AX96" s="83" t="str">
        <f t="shared" si="22"/>
        <v/>
      </c>
      <c r="AY96" s="87" t="str">
        <f t="shared" si="19"/>
        <v/>
      </c>
      <c r="AZ96" s="87" t="str">
        <f t="shared" si="20"/>
        <v/>
      </c>
    </row>
    <row r="97" spans="1:52">
      <c r="A97" s="30" t="str">
        <f t="shared" si="15"/>
        <v>משרד האנרגיה</v>
      </c>
      <c r="B97" s="31" t="str">
        <f t="shared" si="16"/>
        <v>energy</v>
      </c>
      <c r="C97" s="23">
        <v>92</v>
      </c>
      <c r="D97" s="23" t="str">
        <f>IF(E97="","",IF(סימול="","לא הוגדר שם משרד",CONCATENATE(סימול,".DB.",COUNTIF($B$5:B96,$B97)+1)))</f>
        <v/>
      </c>
      <c r="E97" s="41"/>
      <c r="F97" s="52"/>
      <c r="G97" s="43"/>
      <c r="H97" s="42"/>
      <c r="I97" s="43"/>
      <c r="J97" s="42"/>
      <c r="K97" s="43"/>
      <c r="L97" s="42"/>
      <c r="M97" s="43"/>
      <c r="N97" s="42"/>
      <c r="O97" s="43"/>
      <c r="P97" s="42"/>
      <c r="Q97" s="42"/>
      <c r="R97" s="42"/>
      <c r="S97" s="43"/>
      <c r="T97" s="43"/>
      <c r="U97" s="42"/>
      <c r="V97" s="43"/>
      <c r="W97" s="42"/>
      <c r="X97" s="53"/>
      <c r="Y97" s="43"/>
      <c r="Z97" s="42"/>
      <c r="AA97" s="43"/>
      <c r="AB97" s="43"/>
      <c r="AC97" s="42"/>
      <c r="AD97" s="43" t="str">
        <f>IF(E97="","",IF(T97=פרמטרים!$T$6,פרמטרים!$V$8,פרמטרים!$V$3))</f>
        <v/>
      </c>
      <c r="AE97" s="42"/>
      <c r="AF97" s="121" t="str">
        <f>IF(E97="","",IF(AD97="הוחלט לא להנגיש",פרמטרים!$AF$7,IF(AD97="בוצע",פרמטרים!$AF$6,IF(OR('רשימת מאגרים'!O97=פרמטרים!$J$3,AND('רשימת מאגרים'!O97=פרמטרים!$J$4,'רשימת מאגרים'!M97&lt;&gt;"")),פרמטרים!$AF$3,IF(OR('רשימת מאגרים'!O97=פרמטרים!$J$4,AND('רשימת מאגרים'!O97=פרמטרים!$J$5,'רשימת מאגרים'!M97&lt;&gt;"")),פרמטרים!$AF$4,פרמטרים!$AF$5)))))</f>
        <v/>
      </c>
      <c r="AG97" s="42"/>
      <c r="AH97" s="121" t="str">
        <f>IF(E97="","",IF(AD97="הוחלט לא להנגיש",פרמטרים!$AF$7,IF(AD97="בוצע",פרמטרים!$AF$6,IF(T97=פרמטרים!$T$6,פרמטרים!$AF$7,IF(AB97=פרמטרים!$N$5,פרמטרים!$AF$3,IF(OR(AB97=פרמטרים!$N$4,T97=פרמטרים!$T$5),פרמטרים!$AF$4,פרמטרים!$AF$5))))))</f>
        <v/>
      </c>
      <c r="AI97" s="42"/>
      <c r="AJ97" s="121" t="str">
        <f t="shared" si="21"/>
        <v/>
      </c>
      <c r="AK97" s="42"/>
      <c r="AL97" s="123"/>
      <c r="AM97" s="123"/>
      <c r="AN97" s="124" t="str">
        <f t="shared" si="17"/>
        <v/>
      </c>
      <c r="AO97" s="42"/>
      <c r="AP97" s="126" t="str">
        <f t="shared" si="18"/>
        <v/>
      </c>
      <c r="AQ97" s="126"/>
      <c r="AR97" s="53"/>
      <c r="AS97" s="53"/>
      <c r="AT97" s="53"/>
      <c r="AU97" s="127"/>
      <c r="AV97" s="42"/>
      <c r="AW97" s="42"/>
      <c r="AX97" s="83" t="str">
        <f t="shared" si="22"/>
        <v/>
      </c>
      <c r="AY97" s="87" t="str">
        <f t="shared" si="19"/>
        <v/>
      </c>
      <c r="AZ97" s="87" t="str">
        <f t="shared" si="20"/>
        <v/>
      </c>
    </row>
    <row r="98" spans="1:52">
      <c r="A98" s="30" t="str">
        <f t="shared" si="15"/>
        <v>משרד האנרגיה</v>
      </c>
      <c r="B98" s="31" t="str">
        <f t="shared" si="16"/>
        <v>energy</v>
      </c>
      <c r="C98" s="23">
        <v>93</v>
      </c>
      <c r="D98" s="23" t="str">
        <f>IF(E98="","",IF(סימול="","לא הוגדר שם משרד",CONCATENATE(סימול,".DB.",COUNTIF($B$5:B97,$B98)+1)))</f>
        <v/>
      </c>
      <c r="E98" s="41"/>
      <c r="F98" s="52"/>
      <c r="G98" s="43"/>
      <c r="H98" s="42"/>
      <c r="I98" s="43"/>
      <c r="J98" s="42"/>
      <c r="K98" s="43"/>
      <c r="L98" s="42"/>
      <c r="M98" s="43"/>
      <c r="N98" s="42"/>
      <c r="O98" s="43"/>
      <c r="P98" s="42"/>
      <c r="Q98" s="42"/>
      <c r="R98" s="42"/>
      <c r="S98" s="43"/>
      <c r="T98" s="43"/>
      <c r="U98" s="42"/>
      <c r="V98" s="43"/>
      <c r="W98" s="42"/>
      <c r="X98" s="53"/>
      <c r="Y98" s="43"/>
      <c r="Z98" s="42"/>
      <c r="AA98" s="43"/>
      <c r="AB98" s="43"/>
      <c r="AC98" s="42"/>
      <c r="AD98" s="43" t="str">
        <f>IF(E98="","",IF(T98=פרמטרים!$T$6,פרמטרים!$V$8,פרמטרים!$V$3))</f>
        <v/>
      </c>
      <c r="AE98" s="42"/>
      <c r="AF98" s="121" t="str">
        <f>IF(E98="","",IF(AD98="הוחלט לא להנגיש",פרמטרים!$AF$7,IF(AD98="בוצע",פרמטרים!$AF$6,IF(OR('רשימת מאגרים'!O98=פרמטרים!$J$3,AND('רשימת מאגרים'!O98=פרמטרים!$J$4,'רשימת מאגרים'!M98&lt;&gt;"")),פרמטרים!$AF$3,IF(OR('רשימת מאגרים'!O98=פרמטרים!$J$4,AND('רשימת מאגרים'!O98=פרמטרים!$J$5,'רשימת מאגרים'!M98&lt;&gt;"")),פרמטרים!$AF$4,פרמטרים!$AF$5)))))</f>
        <v/>
      </c>
      <c r="AG98" s="42"/>
      <c r="AH98" s="121" t="str">
        <f>IF(E98="","",IF(AD98="הוחלט לא להנגיש",פרמטרים!$AF$7,IF(AD98="בוצע",פרמטרים!$AF$6,IF(T98=פרמטרים!$T$6,פרמטרים!$AF$7,IF(AB98=פרמטרים!$N$5,פרמטרים!$AF$3,IF(OR(AB98=פרמטרים!$N$4,T98=פרמטרים!$T$5),פרמטרים!$AF$4,פרמטרים!$AF$5))))))</f>
        <v/>
      </c>
      <c r="AI98" s="42"/>
      <c r="AJ98" s="121" t="str">
        <f t="shared" si="21"/>
        <v/>
      </c>
      <c r="AK98" s="42"/>
      <c r="AL98" s="123"/>
      <c r="AM98" s="123"/>
      <c r="AN98" s="124" t="str">
        <f t="shared" si="17"/>
        <v/>
      </c>
      <c r="AO98" s="42"/>
      <c r="AP98" s="126" t="str">
        <f t="shared" si="18"/>
        <v/>
      </c>
      <c r="AQ98" s="126"/>
      <c r="AR98" s="53"/>
      <c r="AS98" s="53"/>
      <c r="AT98" s="53"/>
      <c r="AU98" s="127"/>
      <c r="AV98" s="42"/>
      <c r="AW98" s="42"/>
      <c r="AX98" s="83" t="str">
        <f t="shared" si="22"/>
        <v/>
      </c>
      <c r="AY98" s="87" t="str">
        <f t="shared" si="19"/>
        <v/>
      </c>
      <c r="AZ98" s="87" t="str">
        <f t="shared" si="20"/>
        <v/>
      </c>
    </row>
    <row r="99" spans="1:52">
      <c r="A99" s="30" t="str">
        <f t="shared" si="15"/>
        <v>משרד האנרגיה</v>
      </c>
      <c r="B99" s="31" t="str">
        <f t="shared" si="16"/>
        <v>energy</v>
      </c>
      <c r="C99" s="23">
        <v>94</v>
      </c>
      <c r="D99" s="23" t="str">
        <f>IF(E99="","",IF(סימול="","לא הוגדר שם משרד",CONCATENATE(סימול,".DB.",COUNTIF($B$5:B98,$B99)+1)))</f>
        <v/>
      </c>
      <c r="E99" s="41"/>
      <c r="F99" s="52"/>
      <c r="G99" s="43"/>
      <c r="H99" s="42"/>
      <c r="I99" s="43"/>
      <c r="J99" s="42"/>
      <c r="K99" s="43"/>
      <c r="L99" s="42"/>
      <c r="M99" s="43"/>
      <c r="N99" s="42"/>
      <c r="O99" s="43"/>
      <c r="P99" s="42"/>
      <c r="Q99" s="42"/>
      <c r="R99" s="42"/>
      <c r="S99" s="43"/>
      <c r="T99" s="43"/>
      <c r="U99" s="42"/>
      <c r="V99" s="43"/>
      <c r="W99" s="42"/>
      <c r="X99" s="53"/>
      <c r="Y99" s="43"/>
      <c r="Z99" s="42"/>
      <c r="AA99" s="43"/>
      <c r="AB99" s="43"/>
      <c r="AC99" s="42"/>
      <c r="AD99" s="43" t="str">
        <f>IF(E99="","",IF(T99=פרמטרים!$T$6,פרמטרים!$V$8,פרמטרים!$V$3))</f>
        <v/>
      </c>
      <c r="AE99" s="42"/>
      <c r="AF99" s="121" t="str">
        <f>IF(E99="","",IF(AD99="הוחלט לא להנגיש",פרמטרים!$AF$7,IF(AD99="בוצע",פרמטרים!$AF$6,IF(OR('רשימת מאגרים'!O99=פרמטרים!$J$3,AND('רשימת מאגרים'!O99=פרמטרים!$J$4,'רשימת מאגרים'!M99&lt;&gt;"")),פרמטרים!$AF$3,IF(OR('רשימת מאגרים'!O99=פרמטרים!$J$4,AND('רשימת מאגרים'!O99=פרמטרים!$J$5,'רשימת מאגרים'!M99&lt;&gt;"")),פרמטרים!$AF$4,פרמטרים!$AF$5)))))</f>
        <v/>
      </c>
      <c r="AG99" s="42"/>
      <c r="AH99" s="121" t="str">
        <f>IF(E99="","",IF(AD99="הוחלט לא להנגיש",פרמטרים!$AF$7,IF(AD99="בוצע",פרמטרים!$AF$6,IF(T99=פרמטרים!$T$6,פרמטרים!$AF$7,IF(AB99=פרמטרים!$N$5,פרמטרים!$AF$3,IF(OR(AB99=פרמטרים!$N$4,T99=פרמטרים!$T$5),פרמטרים!$AF$4,פרמטרים!$AF$5))))))</f>
        <v/>
      </c>
      <c r="AI99" s="42"/>
      <c r="AJ99" s="121" t="str">
        <f t="shared" si="21"/>
        <v/>
      </c>
      <c r="AK99" s="42"/>
      <c r="AL99" s="123"/>
      <c r="AM99" s="123"/>
      <c r="AN99" s="124" t="str">
        <f t="shared" si="17"/>
        <v/>
      </c>
      <c r="AO99" s="42"/>
      <c r="AP99" s="126" t="str">
        <f t="shared" si="18"/>
        <v/>
      </c>
      <c r="AQ99" s="126"/>
      <c r="AR99" s="53"/>
      <c r="AS99" s="53"/>
      <c r="AT99" s="53"/>
      <c r="AU99" s="127"/>
      <c r="AV99" s="42"/>
      <c r="AW99" s="42"/>
      <c r="AX99" s="83" t="str">
        <f t="shared" si="22"/>
        <v/>
      </c>
      <c r="AY99" s="87" t="str">
        <f t="shared" si="19"/>
        <v/>
      </c>
      <c r="AZ99" s="87" t="str">
        <f t="shared" si="20"/>
        <v/>
      </c>
    </row>
    <row r="100" spans="1:52">
      <c r="A100" s="30" t="str">
        <f t="shared" si="15"/>
        <v>משרד האנרגיה</v>
      </c>
      <c r="B100" s="31" t="str">
        <f t="shared" si="16"/>
        <v>energy</v>
      </c>
      <c r="C100" s="23">
        <v>95</v>
      </c>
      <c r="D100" s="23" t="str">
        <f>IF(E100="","",IF(סימול="","לא הוגדר שם משרד",CONCATENATE(סימול,".DB.",COUNTIF($B$5:B99,$B100)+1)))</f>
        <v/>
      </c>
      <c r="E100" s="41"/>
      <c r="F100" s="52"/>
      <c r="G100" s="43"/>
      <c r="H100" s="42"/>
      <c r="I100" s="43"/>
      <c r="J100" s="42"/>
      <c r="K100" s="43"/>
      <c r="L100" s="42"/>
      <c r="M100" s="43"/>
      <c r="N100" s="42"/>
      <c r="O100" s="43"/>
      <c r="P100" s="42"/>
      <c r="Q100" s="42"/>
      <c r="R100" s="42"/>
      <c r="S100" s="43"/>
      <c r="T100" s="43"/>
      <c r="U100" s="42"/>
      <c r="V100" s="43"/>
      <c r="W100" s="42"/>
      <c r="X100" s="53"/>
      <c r="Y100" s="43"/>
      <c r="Z100" s="42"/>
      <c r="AA100" s="43"/>
      <c r="AB100" s="43"/>
      <c r="AC100" s="42"/>
      <c r="AD100" s="43" t="str">
        <f>IF(E100="","",IF(T100=פרמטרים!$T$6,פרמטרים!$V$8,פרמטרים!$V$3))</f>
        <v/>
      </c>
      <c r="AE100" s="42"/>
      <c r="AF100" s="121" t="str">
        <f>IF(E100="","",IF(AD100="הוחלט לא להנגיש",פרמטרים!$AF$7,IF(AD100="בוצע",פרמטרים!$AF$6,IF(OR('רשימת מאגרים'!O100=פרמטרים!$J$3,AND('רשימת מאגרים'!O100=פרמטרים!$J$4,'רשימת מאגרים'!M100&lt;&gt;"")),פרמטרים!$AF$3,IF(OR('רשימת מאגרים'!O100=פרמטרים!$J$4,AND('רשימת מאגרים'!O100=פרמטרים!$J$5,'רשימת מאגרים'!M100&lt;&gt;"")),פרמטרים!$AF$4,פרמטרים!$AF$5)))))</f>
        <v/>
      </c>
      <c r="AG100" s="42"/>
      <c r="AH100" s="121" t="str">
        <f>IF(E100="","",IF(AD100="הוחלט לא להנגיש",פרמטרים!$AF$7,IF(AD100="בוצע",פרמטרים!$AF$6,IF(T100=פרמטרים!$T$6,פרמטרים!$AF$7,IF(AB100=פרמטרים!$N$5,פרמטרים!$AF$3,IF(OR(AB100=פרמטרים!$N$4,T100=פרמטרים!$T$5),פרמטרים!$AF$4,פרמטרים!$AF$5))))))</f>
        <v/>
      </c>
      <c r="AI100" s="42"/>
      <c r="AJ100" s="121" t="str">
        <f t="shared" si="21"/>
        <v/>
      </c>
      <c r="AK100" s="42"/>
      <c r="AL100" s="123"/>
      <c r="AM100" s="123"/>
      <c r="AN100" s="124" t="str">
        <f t="shared" si="17"/>
        <v/>
      </c>
      <c r="AO100" s="42"/>
      <c r="AP100" s="126" t="str">
        <f t="shared" si="18"/>
        <v/>
      </c>
      <c r="AQ100" s="126"/>
      <c r="AR100" s="53"/>
      <c r="AS100" s="53"/>
      <c r="AT100" s="53"/>
      <c r="AU100" s="127"/>
      <c r="AV100" s="42"/>
      <c r="AW100" s="42"/>
      <c r="AX100" s="83" t="str">
        <f t="shared" si="22"/>
        <v/>
      </c>
      <c r="AY100" s="87" t="str">
        <f t="shared" si="19"/>
        <v/>
      </c>
      <c r="AZ100" s="87" t="str">
        <f t="shared" si="20"/>
        <v/>
      </c>
    </row>
    <row r="101" spans="1:52">
      <c r="A101" s="30" t="str">
        <f t="shared" si="15"/>
        <v>משרד האנרגיה</v>
      </c>
      <c r="B101" s="31" t="str">
        <f t="shared" si="16"/>
        <v>energy</v>
      </c>
      <c r="C101" s="23">
        <v>96</v>
      </c>
      <c r="D101" s="23" t="str">
        <f>IF(E101="","",IF(סימול="","לא הוגדר שם משרד",CONCATENATE(סימול,".DB.",COUNTIF($B$5:B100,$B101)+1)))</f>
        <v/>
      </c>
      <c r="E101" s="41"/>
      <c r="F101" s="52"/>
      <c r="G101" s="43"/>
      <c r="H101" s="42"/>
      <c r="I101" s="43"/>
      <c r="J101" s="42"/>
      <c r="K101" s="43"/>
      <c r="L101" s="42"/>
      <c r="M101" s="43"/>
      <c r="N101" s="42"/>
      <c r="O101" s="43"/>
      <c r="P101" s="42"/>
      <c r="Q101" s="42"/>
      <c r="R101" s="42"/>
      <c r="S101" s="43"/>
      <c r="T101" s="43"/>
      <c r="U101" s="42"/>
      <c r="V101" s="43"/>
      <c r="W101" s="42"/>
      <c r="X101" s="53"/>
      <c r="Y101" s="43"/>
      <c r="Z101" s="42"/>
      <c r="AA101" s="43"/>
      <c r="AB101" s="43"/>
      <c r="AC101" s="42"/>
      <c r="AD101" s="43" t="str">
        <f>IF(E101="","",IF(T101=פרמטרים!$T$6,פרמטרים!$V$8,פרמטרים!$V$3))</f>
        <v/>
      </c>
      <c r="AE101" s="42"/>
      <c r="AF101" s="121" t="str">
        <f>IF(E101="","",IF(AD101="הוחלט לא להנגיש",פרמטרים!$AF$7,IF(AD101="בוצע",פרמטרים!$AF$6,IF(OR('רשימת מאגרים'!O101=פרמטרים!$J$3,AND('רשימת מאגרים'!O101=פרמטרים!$J$4,'רשימת מאגרים'!M101&lt;&gt;"")),פרמטרים!$AF$3,IF(OR('רשימת מאגרים'!O101=פרמטרים!$J$4,AND('רשימת מאגרים'!O101=פרמטרים!$J$5,'רשימת מאגרים'!M101&lt;&gt;"")),פרמטרים!$AF$4,פרמטרים!$AF$5)))))</f>
        <v/>
      </c>
      <c r="AG101" s="42"/>
      <c r="AH101" s="121" t="str">
        <f>IF(E101="","",IF(AD101="הוחלט לא להנגיש",פרמטרים!$AF$7,IF(AD101="בוצע",פרמטרים!$AF$6,IF(T101=פרמטרים!$T$6,פרמטרים!$AF$7,IF(AB101=פרמטרים!$N$5,פרמטרים!$AF$3,IF(OR(AB101=פרמטרים!$N$4,T101=פרמטרים!$T$5),פרמטרים!$AF$4,פרמטרים!$AF$5))))))</f>
        <v/>
      </c>
      <c r="AI101" s="42"/>
      <c r="AJ101" s="121" t="str">
        <f t="shared" si="21"/>
        <v/>
      </c>
      <c r="AK101" s="42"/>
      <c r="AL101" s="123"/>
      <c r="AM101" s="123"/>
      <c r="AN101" s="124" t="str">
        <f t="shared" si="17"/>
        <v/>
      </c>
      <c r="AO101" s="42"/>
      <c r="AP101" s="126" t="str">
        <f t="shared" si="18"/>
        <v/>
      </c>
      <c r="AQ101" s="126"/>
      <c r="AR101" s="53"/>
      <c r="AS101" s="53"/>
      <c r="AT101" s="53"/>
      <c r="AU101" s="127"/>
      <c r="AV101" s="42"/>
      <c r="AW101" s="42"/>
      <c r="AX101" s="83" t="str">
        <f t="shared" si="22"/>
        <v/>
      </c>
      <c r="AY101" s="87" t="str">
        <f t="shared" si="19"/>
        <v/>
      </c>
      <c r="AZ101" s="87" t="str">
        <f t="shared" si="20"/>
        <v/>
      </c>
    </row>
    <row r="102" spans="1:52">
      <c r="A102" s="30" t="str">
        <f t="shared" ref="A102:A133" si="23">IF(המשרד="","",המשרד)</f>
        <v>משרד האנרגיה</v>
      </c>
      <c r="B102" s="31" t="str">
        <f t="shared" ref="B102:B133" si="24">IF(סימול="","",סימול)</f>
        <v>energy</v>
      </c>
      <c r="C102" s="23">
        <v>97</v>
      </c>
      <c r="D102" s="23" t="str">
        <f>IF(E102="","",IF(סימול="","לא הוגדר שם משרד",CONCATENATE(סימול,".DB.",COUNTIF($B$5:B101,$B102)+1)))</f>
        <v/>
      </c>
      <c r="E102" s="41"/>
      <c r="F102" s="52"/>
      <c r="G102" s="43"/>
      <c r="H102" s="42"/>
      <c r="I102" s="43"/>
      <c r="J102" s="42"/>
      <c r="K102" s="43"/>
      <c r="L102" s="42"/>
      <c r="M102" s="43"/>
      <c r="N102" s="42"/>
      <c r="O102" s="43"/>
      <c r="P102" s="42"/>
      <c r="Q102" s="42"/>
      <c r="R102" s="42"/>
      <c r="S102" s="43"/>
      <c r="T102" s="43"/>
      <c r="U102" s="42"/>
      <c r="V102" s="43"/>
      <c r="W102" s="42"/>
      <c r="X102" s="53"/>
      <c r="Y102" s="43"/>
      <c r="Z102" s="42"/>
      <c r="AA102" s="43"/>
      <c r="AB102" s="43"/>
      <c r="AC102" s="42"/>
      <c r="AD102" s="43" t="str">
        <f>IF(E102="","",IF(T102=פרמטרים!$T$6,פרמטרים!$V$8,פרמטרים!$V$3))</f>
        <v/>
      </c>
      <c r="AE102" s="42"/>
      <c r="AF102" s="121" t="str">
        <f>IF(E102="","",IF(AD102="הוחלט לא להנגיש",פרמטרים!$AF$7,IF(AD102="בוצע",פרמטרים!$AF$6,IF(OR('רשימת מאגרים'!O102=פרמטרים!$J$3,AND('רשימת מאגרים'!O102=פרמטרים!$J$4,'רשימת מאגרים'!M102&lt;&gt;"")),פרמטרים!$AF$3,IF(OR('רשימת מאגרים'!O102=פרמטרים!$J$4,AND('רשימת מאגרים'!O102=פרמטרים!$J$5,'רשימת מאגרים'!M102&lt;&gt;"")),פרמטרים!$AF$4,פרמטרים!$AF$5)))))</f>
        <v/>
      </c>
      <c r="AG102" s="42"/>
      <c r="AH102" s="121" t="str">
        <f>IF(E102="","",IF(AD102="הוחלט לא להנגיש",פרמטרים!$AF$7,IF(AD102="בוצע",פרמטרים!$AF$6,IF(T102=פרמטרים!$T$6,פרמטרים!$AF$7,IF(AB102=פרמטרים!$N$5,פרמטרים!$AF$3,IF(OR(AB102=פרמטרים!$N$4,T102=פרמטרים!$T$5),פרמטרים!$AF$4,פרמטרים!$AF$5))))))</f>
        <v/>
      </c>
      <c r="AI102" s="42"/>
      <c r="AJ102" s="121" t="str">
        <f t="shared" si="21"/>
        <v/>
      </c>
      <c r="AK102" s="42"/>
      <c r="AL102" s="123"/>
      <c r="AM102" s="123"/>
      <c r="AN102" s="124" t="str">
        <f t="shared" ref="AN102:AN133" si="25">IF($E102="","",IFERROR(AL102*$AL$1,0)+AM102)</f>
        <v/>
      </c>
      <c r="AO102" s="42"/>
      <c r="AP102" s="126" t="str">
        <f t="shared" ref="AP102:AP133" si="26">IF(E102="","",IF(Y102="","",Y102))</f>
        <v/>
      </c>
      <c r="AQ102" s="126"/>
      <c r="AR102" s="53"/>
      <c r="AS102" s="53"/>
      <c r="AT102" s="53"/>
      <c r="AU102" s="127"/>
      <c r="AV102" s="42"/>
      <c r="AW102" s="42"/>
      <c r="AX102" s="83" t="str">
        <f t="shared" si="22"/>
        <v/>
      </c>
      <c r="AY102" s="87" t="str">
        <f t="shared" ref="AY102:AY133" si="27">IFERROR(IF($AR102="","",YEAR($AR102)),"")</f>
        <v/>
      </c>
      <c r="AZ102" s="87" t="str">
        <f t="shared" ref="AZ102:AZ133" si="28">IFERROR(IF($AR102="","",CONCATENATE(IF(MONTH($AR102)&lt;4,"Q1",IF(MONTH($AR102)&lt;7,"Q2",IF($AR102&lt;10,"Q3","Q4"))),"/",YEAR($AR102))),"")</f>
        <v/>
      </c>
    </row>
    <row r="103" spans="1:52">
      <c r="A103" s="30" t="str">
        <f t="shared" si="23"/>
        <v>משרד האנרגיה</v>
      </c>
      <c r="B103" s="31" t="str">
        <f t="shared" si="24"/>
        <v>energy</v>
      </c>
      <c r="C103" s="23">
        <v>98</v>
      </c>
      <c r="D103" s="23" t="str">
        <f>IF(E103="","",IF(סימול="","לא הוגדר שם משרד",CONCATENATE(סימול,".DB.",COUNTIF($B$5:B102,$B103)+1)))</f>
        <v/>
      </c>
      <c r="E103" s="41"/>
      <c r="F103" s="52"/>
      <c r="G103" s="43"/>
      <c r="H103" s="42"/>
      <c r="I103" s="43"/>
      <c r="J103" s="42"/>
      <c r="K103" s="43"/>
      <c r="L103" s="42"/>
      <c r="M103" s="43"/>
      <c r="N103" s="42"/>
      <c r="O103" s="43"/>
      <c r="P103" s="42"/>
      <c r="Q103" s="42"/>
      <c r="R103" s="42"/>
      <c r="S103" s="43"/>
      <c r="T103" s="43"/>
      <c r="U103" s="42"/>
      <c r="V103" s="43"/>
      <c r="W103" s="42"/>
      <c r="X103" s="53"/>
      <c r="Y103" s="43"/>
      <c r="Z103" s="42"/>
      <c r="AA103" s="43"/>
      <c r="AB103" s="43"/>
      <c r="AC103" s="42"/>
      <c r="AD103" s="43" t="str">
        <f>IF(E103="","",IF(T103=פרמטרים!$T$6,פרמטרים!$V$8,פרמטרים!$V$3))</f>
        <v/>
      </c>
      <c r="AE103" s="42"/>
      <c r="AF103" s="121" t="str">
        <f>IF(E103="","",IF(AD103="הוחלט לא להנגיש",פרמטרים!$AF$7,IF(AD103="בוצע",פרמטרים!$AF$6,IF(OR('רשימת מאגרים'!O103=פרמטרים!$J$3,AND('רשימת מאגרים'!O103=פרמטרים!$J$4,'רשימת מאגרים'!M103&lt;&gt;"")),פרמטרים!$AF$3,IF(OR('רשימת מאגרים'!O103=פרמטרים!$J$4,AND('רשימת מאגרים'!O103=פרמטרים!$J$5,'רשימת מאגרים'!M103&lt;&gt;"")),פרמטרים!$AF$4,פרמטרים!$AF$5)))))</f>
        <v/>
      </c>
      <c r="AG103" s="42"/>
      <c r="AH103" s="121" t="str">
        <f>IF(E103="","",IF(AD103="הוחלט לא להנגיש",פרמטרים!$AF$7,IF(AD103="בוצע",פרמטרים!$AF$6,IF(T103=פרמטרים!$T$6,פרמטרים!$AF$7,IF(AB103=פרמטרים!$N$5,פרמטרים!$AF$3,IF(OR(AB103=פרמטרים!$N$4,T103=פרמטרים!$T$5),פרמטרים!$AF$4,פרמטרים!$AF$5))))))</f>
        <v/>
      </c>
      <c r="AI103" s="42"/>
      <c r="AJ103" s="121" t="str">
        <f t="shared" si="21"/>
        <v/>
      </c>
      <c r="AK103" s="42"/>
      <c r="AL103" s="123"/>
      <c r="AM103" s="123"/>
      <c r="AN103" s="124" t="str">
        <f t="shared" si="25"/>
        <v/>
      </c>
      <c r="AO103" s="42"/>
      <c r="AP103" s="126" t="str">
        <f t="shared" si="26"/>
        <v/>
      </c>
      <c r="AQ103" s="126"/>
      <c r="AR103" s="53"/>
      <c r="AS103" s="53"/>
      <c r="AT103" s="53"/>
      <c r="AU103" s="127"/>
      <c r="AV103" s="42"/>
      <c r="AW103" s="42"/>
      <c r="AX103" s="83" t="str">
        <f t="shared" ref="AX103:AX134" si="29">IF(E103="","","כן")</f>
        <v/>
      </c>
      <c r="AY103" s="87" t="str">
        <f t="shared" si="27"/>
        <v/>
      </c>
      <c r="AZ103" s="87" t="str">
        <f t="shared" si="28"/>
        <v/>
      </c>
    </row>
    <row r="104" spans="1:52">
      <c r="A104" s="30" t="str">
        <f t="shared" si="23"/>
        <v>משרד האנרגיה</v>
      </c>
      <c r="B104" s="31" t="str">
        <f t="shared" si="24"/>
        <v>energy</v>
      </c>
      <c r="C104" s="23">
        <v>99</v>
      </c>
      <c r="D104" s="23" t="str">
        <f>IF(E104="","",IF(סימול="","לא הוגדר שם משרד",CONCATENATE(סימול,".DB.",COUNTIF($B$5:B103,$B104)+1)))</f>
        <v/>
      </c>
      <c r="E104" s="41"/>
      <c r="F104" s="52"/>
      <c r="G104" s="43"/>
      <c r="H104" s="42"/>
      <c r="I104" s="43"/>
      <c r="J104" s="42"/>
      <c r="K104" s="43"/>
      <c r="L104" s="42"/>
      <c r="M104" s="43"/>
      <c r="N104" s="42"/>
      <c r="O104" s="43"/>
      <c r="P104" s="42"/>
      <c r="Q104" s="42"/>
      <c r="R104" s="42"/>
      <c r="S104" s="43"/>
      <c r="T104" s="43"/>
      <c r="U104" s="42"/>
      <c r="V104" s="43"/>
      <c r="W104" s="42"/>
      <c r="X104" s="53"/>
      <c r="Y104" s="43"/>
      <c r="Z104" s="42"/>
      <c r="AA104" s="43"/>
      <c r="AB104" s="43"/>
      <c r="AC104" s="42"/>
      <c r="AD104" s="43" t="str">
        <f>IF(E104="","",IF(T104=פרמטרים!$T$6,פרמטרים!$V$8,פרמטרים!$V$3))</f>
        <v/>
      </c>
      <c r="AE104" s="42"/>
      <c r="AF104" s="121" t="str">
        <f>IF(E104="","",IF(AD104="הוחלט לא להנגיש",פרמטרים!$AF$7,IF(AD104="בוצע",פרמטרים!$AF$6,IF(OR('רשימת מאגרים'!O104=פרמטרים!$J$3,AND('רשימת מאגרים'!O104=פרמטרים!$J$4,'רשימת מאגרים'!M104&lt;&gt;"")),פרמטרים!$AF$3,IF(OR('רשימת מאגרים'!O104=פרמטרים!$J$4,AND('רשימת מאגרים'!O104=פרמטרים!$J$5,'רשימת מאגרים'!M104&lt;&gt;"")),פרמטרים!$AF$4,פרמטרים!$AF$5)))))</f>
        <v/>
      </c>
      <c r="AG104" s="42"/>
      <c r="AH104" s="121" t="str">
        <f>IF(E104="","",IF(AD104="הוחלט לא להנגיש",פרמטרים!$AF$7,IF(AD104="בוצע",פרמטרים!$AF$6,IF(T104=פרמטרים!$T$6,פרמטרים!$AF$7,IF(AB104=פרמטרים!$N$5,פרמטרים!$AF$3,IF(OR(AB104=פרמטרים!$N$4,T104=פרמטרים!$T$5),פרמטרים!$AF$4,פרמטרים!$AF$5))))))</f>
        <v/>
      </c>
      <c r="AI104" s="42"/>
      <c r="AJ104" s="121" t="str">
        <f t="shared" si="21"/>
        <v/>
      </c>
      <c r="AK104" s="42"/>
      <c r="AL104" s="123"/>
      <c r="AM104" s="123"/>
      <c r="AN104" s="124" t="str">
        <f t="shared" si="25"/>
        <v/>
      </c>
      <c r="AO104" s="42"/>
      <c r="AP104" s="126" t="str">
        <f t="shared" si="26"/>
        <v/>
      </c>
      <c r="AQ104" s="126"/>
      <c r="AR104" s="53"/>
      <c r="AS104" s="53"/>
      <c r="AT104" s="53"/>
      <c r="AU104" s="127"/>
      <c r="AV104" s="42"/>
      <c r="AW104" s="42"/>
      <c r="AX104" s="83" t="str">
        <f t="shared" si="29"/>
        <v/>
      </c>
      <c r="AY104" s="87" t="str">
        <f t="shared" si="27"/>
        <v/>
      </c>
      <c r="AZ104" s="87" t="str">
        <f t="shared" si="28"/>
        <v/>
      </c>
    </row>
    <row r="105" spans="1:52">
      <c r="A105" s="30" t="str">
        <f t="shared" si="23"/>
        <v>משרד האנרגיה</v>
      </c>
      <c r="B105" s="31" t="str">
        <f t="shared" si="24"/>
        <v>energy</v>
      </c>
      <c r="C105" s="23">
        <v>100</v>
      </c>
      <c r="D105" s="23" t="str">
        <f>IF(E105="","",IF(סימול="","לא הוגדר שם משרד",CONCATENATE(סימול,".DB.",COUNTIF($B$5:B104,$B105)+1)))</f>
        <v/>
      </c>
      <c r="E105" s="41"/>
      <c r="F105" s="52"/>
      <c r="G105" s="43"/>
      <c r="H105" s="42"/>
      <c r="I105" s="43"/>
      <c r="J105" s="42"/>
      <c r="K105" s="43"/>
      <c r="L105" s="42"/>
      <c r="M105" s="43"/>
      <c r="N105" s="42"/>
      <c r="O105" s="43"/>
      <c r="P105" s="42"/>
      <c r="Q105" s="42"/>
      <c r="R105" s="42"/>
      <c r="S105" s="43"/>
      <c r="T105" s="43"/>
      <c r="U105" s="42"/>
      <c r="V105" s="43"/>
      <c r="W105" s="42"/>
      <c r="X105" s="53"/>
      <c r="Y105" s="43"/>
      <c r="Z105" s="42"/>
      <c r="AA105" s="43"/>
      <c r="AB105" s="43"/>
      <c r="AC105" s="42"/>
      <c r="AD105" s="43" t="str">
        <f>IF(E105="","",IF(T105=פרמטרים!$T$6,פרמטרים!$V$8,פרמטרים!$V$3))</f>
        <v/>
      </c>
      <c r="AE105" s="42"/>
      <c r="AF105" s="121" t="str">
        <f>IF(E105="","",IF(AD105="הוחלט לא להנגיש",פרמטרים!$AF$7,IF(AD105="בוצע",פרמטרים!$AF$6,IF(OR('רשימת מאגרים'!O105=פרמטרים!$J$3,AND('רשימת מאגרים'!O105=פרמטרים!$J$4,'רשימת מאגרים'!M105&lt;&gt;"")),פרמטרים!$AF$3,IF(OR('רשימת מאגרים'!O105=פרמטרים!$J$4,AND('רשימת מאגרים'!O105=פרמטרים!$J$5,'רשימת מאגרים'!M105&lt;&gt;"")),פרמטרים!$AF$4,פרמטרים!$AF$5)))))</f>
        <v/>
      </c>
      <c r="AG105" s="42"/>
      <c r="AH105" s="121" t="str">
        <f>IF(E105="","",IF(AD105="הוחלט לא להנגיש",פרמטרים!$AF$7,IF(AD105="בוצע",פרמטרים!$AF$6,IF(T105=פרמטרים!$T$6,פרמטרים!$AF$7,IF(AB105=פרמטרים!$N$5,פרמטרים!$AF$3,IF(OR(AB105=פרמטרים!$N$4,T105=פרמטרים!$T$5),פרמטרים!$AF$4,פרמטרים!$AF$5))))))</f>
        <v/>
      </c>
      <c r="AI105" s="42"/>
      <c r="AJ105" s="121" t="str">
        <f t="shared" si="21"/>
        <v/>
      </c>
      <c r="AK105" s="42"/>
      <c r="AL105" s="123"/>
      <c r="AM105" s="123"/>
      <c r="AN105" s="124" t="str">
        <f t="shared" si="25"/>
        <v/>
      </c>
      <c r="AO105" s="42"/>
      <c r="AP105" s="126" t="str">
        <f t="shared" si="26"/>
        <v/>
      </c>
      <c r="AQ105" s="126"/>
      <c r="AR105" s="53"/>
      <c r="AS105" s="53"/>
      <c r="AT105" s="53"/>
      <c r="AU105" s="127"/>
      <c r="AV105" s="42"/>
      <c r="AW105" s="42"/>
      <c r="AX105" s="83" t="str">
        <f t="shared" si="29"/>
        <v/>
      </c>
      <c r="AY105" s="87" t="str">
        <f t="shared" si="27"/>
        <v/>
      </c>
      <c r="AZ105" s="87" t="str">
        <f t="shared" si="28"/>
        <v/>
      </c>
    </row>
    <row r="106" spans="1:52">
      <c r="A106" s="30" t="str">
        <f t="shared" si="23"/>
        <v>משרד האנרגיה</v>
      </c>
      <c r="B106" s="31" t="str">
        <f t="shared" si="24"/>
        <v>energy</v>
      </c>
      <c r="C106" s="23">
        <v>101</v>
      </c>
      <c r="D106" s="23" t="str">
        <f>IF(E106="","",IF(סימול="","לא הוגדר שם משרד",CONCATENATE(סימול,".DB.",COUNTIF($B$5:B105,$B106)+1)))</f>
        <v/>
      </c>
      <c r="E106" s="41"/>
      <c r="F106" s="52"/>
      <c r="G106" s="43"/>
      <c r="H106" s="42"/>
      <c r="I106" s="43"/>
      <c r="J106" s="42"/>
      <c r="K106" s="43"/>
      <c r="L106" s="42"/>
      <c r="M106" s="43"/>
      <c r="N106" s="42"/>
      <c r="O106" s="43"/>
      <c r="P106" s="42"/>
      <c r="Q106" s="42"/>
      <c r="R106" s="42"/>
      <c r="S106" s="43"/>
      <c r="T106" s="43"/>
      <c r="U106" s="42"/>
      <c r="V106" s="43"/>
      <c r="W106" s="42"/>
      <c r="X106" s="53"/>
      <c r="Y106" s="43"/>
      <c r="Z106" s="42"/>
      <c r="AA106" s="43"/>
      <c r="AB106" s="43"/>
      <c r="AC106" s="42"/>
      <c r="AD106" s="43" t="str">
        <f>IF(E106="","",IF(T106=פרמטרים!$T$6,פרמטרים!$V$8,פרמטרים!$V$3))</f>
        <v/>
      </c>
      <c r="AE106" s="42"/>
      <c r="AF106" s="121" t="str">
        <f>IF(E106="","",IF(AD106="הוחלט לא להנגיש",פרמטרים!$AF$7,IF(AD106="בוצע",פרמטרים!$AF$6,IF(OR('רשימת מאגרים'!O106=פרמטרים!$J$3,AND('רשימת מאגרים'!O106=פרמטרים!$J$4,'רשימת מאגרים'!M106&lt;&gt;"")),פרמטרים!$AF$3,IF(OR('רשימת מאגרים'!O106=פרמטרים!$J$4,AND('רשימת מאגרים'!O106=פרמטרים!$J$5,'רשימת מאגרים'!M106&lt;&gt;"")),פרמטרים!$AF$4,פרמטרים!$AF$5)))))</f>
        <v/>
      </c>
      <c r="AG106" s="42"/>
      <c r="AH106" s="121" t="str">
        <f>IF(E106="","",IF(AD106="הוחלט לא להנגיש",פרמטרים!$AF$7,IF(AD106="בוצע",פרמטרים!$AF$6,IF(T106=פרמטרים!$T$6,פרמטרים!$AF$7,IF(AB106=פרמטרים!$N$5,פרמטרים!$AF$3,IF(OR(AB106=פרמטרים!$N$4,T106=פרמטרים!$T$5),פרמטרים!$AF$4,פרמטרים!$AF$5))))))</f>
        <v/>
      </c>
      <c r="AI106" s="42"/>
      <c r="AJ106" s="121" t="str">
        <f t="shared" si="21"/>
        <v/>
      </c>
      <c r="AK106" s="42"/>
      <c r="AL106" s="123"/>
      <c r="AM106" s="123"/>
      <c r="AN106" s="124" t="str">
        <f t="shared" si="25"/>
        <v/>
      </c>
      <c r="AO106" s="42"/>
      <c r="AP106" s="126" t="str">
        <f t="shared" si="26"/>
        <v/>
      </c>
      <c r="AQ106" s="126"/>
      <c r="AR106" s="53"/>
      <c r="AS106" s="53"/>
      <c r="AT106" s="53"/>
      <c r="AU106" s="127"/>
      <c r="AV106" s="42"/>
      <c r="AW106" s="42"/>
      <c r="AX106" s="83" t="str">
        <f t="shared" si="29"/>
        <v/>
      </c>
      <c r="AY106" s="87" t="str">
        <f t="shared" si="27"/>
        <v/>
      </c>
      <c r="AZ106" s="87" t="str">
        <f t="shared" si="28"/>
        <v/>
      </c>
    </row>
    <row r="107" spans="1:52">
      <c r="A107" s="30" t="str">
        <f t="shared" si="23"/>
        <v>משרד האנרגיה</v>
      </c>
      <c r="B107" s="31" t="str">
        <f t="shared" si="24"/>
        <v>energy</v>
      </c>
      <c r="C107" s="23">
        <v>102</v>
      </c>
      <c r="D107" s="23" t="str">
        <f>IF(E107="","",IF(סימול="","לא הוגדר שם משרד",CONCATENATE(סימול,".DB.",COUNTIF($B$5:B106,$B107)+1)))</f>
        <v/>
      </c>
      <c r="E107" s="41"/>
      <c r="F107" s="52"/>
      <c r="G107" s="43"/>
      <c r="H107" s="42"/>
      <c r="I107" s="43"/>
      <c r="J107" s="42"/>
      <c r="K107" s="43"/>
      <c r="L107" s="42"/>
      <c r="M107" s="43"/>
      <c r="N107" s="42"/>
      <c r="O107" s="43"/>
      <c r="P107" s="42"/>
      <c r="Q107" s="42"/>
      <c r="R107" s="42"/>
      <c r="S107" s="43"/>
      <c r="T107" s="43"/>
      <c r="U107" s="42"/>
      <c r="V107" s="43"/>
      <c r="W107" s="42"/>
      <c r="X107" s="53"/>
      <c r="Y107" s="43"/>
      <c r="Z107" s="42"/>
      <c r="AA107" s="43"/>
      <c r="AB107" s="43"/>
      <c r="AC107" s="42"/>
      <c r="AD107" s="43" t="str">
        <f>IF(E107="","",IF(T107=פרמטרים!$T$6,פרמטרים!$V$8,פרמטרים!$V$3))</f>
        <v/>
      </c>
      <c r="AE107" s="42"/>
      <c r="AF107" s="121" t="str">
        <f>IF(E107="","",IF(AD107="הוחלט לא להנגיש",פרמטרים!$AF$7,IF(AD107="בוצע",פרמטרים!$AF$6,IF(OR('רשימת מאגרים'!O107=פרמטרים!$J$3,AND('רשימת מאגרים'!O107=פרמטרים!$J$4,'רשימת מאגרים'!M107&lt;&gt;"")),פרמטרים!$AF$3,IF(OR('רשימת מאגרים'!O107=פרמטרים!$J$4,AND('רשימת מאגרים'!O107=פרמטרים!$J$5,'רשימת מאגרים'!M107&lt;&gt;"")),פרמטרים!$AF$4,פרמטרים!$AF$5)))))</f>
        <v/>
      </c>
      <c r="AG107" s="42"/>
      <c r="AH107" s="121" t="str">
        <f>IF(E107="","",IF(AD107="הוחלט לא להנגיש",פרמטרים!$AF$7,IF(AD107="בוצע",פרמטרים!$AF$6,IF(T107=פרמטרים!$T$6,פרמטרים!$AF$7,IF(AB107=פרמטרים!$N$5,פרמטרים!$AF$3,IF(OR(AB107=פרמטרים!$N$4,T107=פרמטרים!$T$5),פרמטרים!$AF$4,פרמטרים!$AF$5))))))</f>
        <v/>
      </c>
      <c r="AI107" s="42"/>
      <c r="AJ107" s="121" t="str">
        <f t="shared" si="21"/>
        <v/>
      </c>
      <c r="AK107" s="42"/>
      <c r="AL107" s="123"/>
      <c r="AM107" s="123"/>
      <c r="AN107" s="124" t="str">
        <f t="shared" si="25"/>
        <v/>
      </c>
      <c r="AO107" s="42"/>
      <c r="AP107" s="126" t="str">
        <f t="shared" si="26"/>
        <v/>
      </c>
      <c r="AQ107" s="126"/>
      <c r="AR107" s="53"/>
      <c r="AS107" s="53"/>
      <c r="AT107" s="53"/>
      <c r="AU107" s="127"/>
      <c r="AV107" s="42"/>
      <c r="AW107" s="42"/>
      <c r="AX107" s="83" t="str">
        <f t="shared" si="29"/>
        <v/>
      </c>
      <c r="AY107" s="87" t="str">
        <f t="shared" si="27"/>
        <v/>
      </c>
      <c r="AZ107" s="87" t="str">
        <f t="shared" si="28"/>
        <v/>
      </c>
    </row>
    <row r="108" spans="1:52">
      <c r="A108" s="30" t="str">
        <f t="shared" si="23"/>
        <v>משרד האנרגיה</v>
      </c>
      <c r="B108" s="31" t="str">
        <f t="shared" si="24"/>
        <v>energy</v>
      </c>
      <c r="C108" s="23">
        <v>103</v>
      </c>
      <c r="D108" s="23" t="str">
        <f>IF(E108="","",IF(סימול="","לא הוגדר שם משרד",CONCATENATE(סימול,".DB.",COUNTIF($B$5:B107,$B108)+1)))</f>
        <v/>
      </c>
      <c r="E108" s="41"/>
      <c r="F108" s="52"/>
      <c r="G108" s="43"/>
      <c r="H108" s="42"/>
      <c r="I108" s="43"/>
      <c r="J108" s="42"/>
      <c r="K108" s="43"/>
      <c r="L108" s="42"/>
      <c r="M108" s="43"/>
      <c r="N108" s="42"/>
      <c r="O108" s="43"/>
      <c r="P108" s="42"/>
      <c r="Q108" s="42"/>
      <c r="R108" s="42"/>
      <c r="S108" s="43"/>
      <c r="T108" s="43"/>
      <c r="U108" s="42"/>
      <c r="V108" s="43"/>
      <c r="W108" s="42"/>
      <c r="X108" s="53"/>
      <c r="Y108" s="43"/>
      <c r="Z108" s="42"/>
      <c r="AA108" s="43"/>
      <c r="AB108" s="43"/>
      <c r="AC108" s="42"/>
      <c r="AD108" s="43" t="str">
        <f>IF(E108="","",IF(T108=פרמטרים!$T$6,פרמטרים!$V$8,פרמטרים!$V$3))</f>
        <v/>
      </c>
      <c r="AE108" s="42"/>
      <c r="AF108" s="121" t="str">
        <f>IF(E108="","",IF(AD108="הוחלט לא להנגיש",פרמטרים!$AF$7,IF(AD108="בוצע",פרמטרים!$AF$6,IF(OR('רשימת מאגרים'!O108=פרמטרים!$J$3,AND('רשימת מאגרים'!O108=פרמטרים!$J$4,'רשימת מאגרים'!M108&lt;&gt;"")),פרמטרים!$AF$3,IF(OR('רשימת מאגרים'!O108=פרמטרים!$J$4,AND('רשימת מאגרים'!O108=פרמטרים!$J$5,'רשימת מאגרים'!M108&lt;&gt;"")),פרמטרים!$AF$4,פרמטרים!$AF$5)))))</f>
        <v/>
      </c>
      <c r="AG108" s="42"/>
      <c r="AH108" s="121" t="str">
        <f>IF(E108="","",IF(AD108="הוחלט לא להנגיש",פרמטרים!$AF$7,IF(AD108="בוצע",פרמטרים!$AF$6,IF(T108=פרמטרים!$T$6,פרמטרים!$AF$7,IF(AB108=פרמטרים!$N$5,פרמטרים!$AF$3,IF(OR(AB108=פרמטרים!$N$4,T108=פרמטרים!$T$5),פרמטרים!$AF$4,פרמטרים!$AF$5))))))</f>
        <v/>
      </c>
      <c r="AI108" s="42"/>
      <c r="AJ108" s="121" t="str">
        <f t="shared" si="21"/>
        <v/>
      </c>
      <c r="AK108" s="42"/>
      <c r="AL108" s="123"/>
      <c r="AM108" s="123"/>
      <c r="AN108" s="124" t="str">
        <f t="shared" si="25"/>
        <v/>
      </c>
      <c r="AO108" s="42"/>
      <c r="AP108" s="126" t="str">
        <f t="shared" si="26"/>
        <v/>
      </c>
      <c r="AQ108" s="126"/>
      <c r="AR108" s="53"/>
      <c r="AS108" s="53"/>
      <c r="AT108" s="53"/>
      <c r="AU108" s="127"/>
      <c r="AV108" s="42"/>
      <c r="AW108" s="42"/>
      <c r="AX108" s="83" t="str">
        <f t="shared" si="29"/>
        <v/>
      </c>
      <c r="AY108" s="87" t="str">
        <f t="shared" si="27"/>
        <v/>
      </c>
      <c r="AZ108" s="87" t="str">
        <f t="shared" si="28"/>
        <v/>
      </c>
    </row>
    <row r="109" spans="1:52">
      <c r="A109" s="30" t="str">
        <f t="shared" si="23"/>
        <v>משרד האנרגיה</v>
      </c>
      <c r="B109" s="31" t="str">
        <f t="shared" si="24"/>
        <v>energy</v>
      </c>
      <c r="C109" s="23">
        <v>104</v>
      </c>
      <c r="D109" s="23" t="str">
        <f>IF(E109="","",IF(סימול="","לא הוגדר שם משרד",CONCATENATE(סימול,".DB.",COUNTIF($B$5:B108,$B109)+1)))</f>
        <v/>
      </c>
      <c r="E109" s="41"/>
      <c r="F109" s="52"/>
      <c r="G109" s="43"/>
      <c r="H109" s="42"/>
      <c r="I109" s="43"/>
      <c r="J109" s="42"/>
      <c r="K109" s="43"/>
      <c r="L109" s="42"/>
      <c r="M109" s="43"/>
      <c r="N109" s="42"/>
      <c r="O109" s="43"/>
      <c r="P109" s="42"/>
      <c r="Q109" s="42"/>
      <c r="R109" s="42"/>
      <c r="S109" s="43"/>
      <c r="T109" s="43"/>
      <c r="U109" s="42"/>
      <c r="V109" s="43"/>
      <c r="W109" s="42"/>
      <c r="X109" s="53"/>
      <c r="Y109" s="43"/>
      <c r="Z109" s="42"/>
      <c r="AA109" s="43"/>
      <c r="AB109" s="43"/>
      <c r="AC109" s="42"/>
      <c r="AD109" s="43" t="str">
        <f>IF(E109="","",IF(T109=פרמטרים!$T$6,פרמטרים!$V$8,פרמטרים!$V$3))</f>
        <v/>
      </c>
      <c r="AE109" s="42"/>
      <c r="AF109" s="121" t="str">
        <f>IF(E109="","",IF(AD109="הוחלט לא להנגיש",פרמטרים!$AF$7,IF(AD109="בוצע",פרמטרים!$AF$6,IF(OR('רשימת מאגרים'!O109=פרמטרים!$J$3,AND('רשימת מאגרים'!O109=פרמטרים!$J$4,'רשימת מאגרים'!M109&lt;&gt;"")),פרמטרים!$AF$3,IF(OR('רשימת מאגרים'!O109=פרמטרים!$J$4,AND('רשימת מאגרים'!O109=פרמטרים!$J$5,'רשימת מאגרים'!M109&lt;&gt;"")),פרמטרים!$AF$4,פרמטרים!$AF$5)))))</f>
        <v/>
      </c>
      <c r="AG109" s="42"/>
      <c r="AH109" s="121" t="str">
        <f>IF(E109="","",IF(AD109="הוחלט לא להנגיש",פרמטרים!$AF$7,IF(AD109="בוצע",פרמטרים!$AF$6,IF(T109=פרמטרים!$T$6,פרמטרים!$AF$7,IF(AB109=פרמטרים!$N$5,פרמטרים!$AF$3,IF(OR(AB109=פרמטרים!$N$4,T109=פרמטרים!$T$5),פרמטרים!$AF$4,פרמטרים!$AF$5))))))</f>
        <v/>
      </c>
      <c r="AI109" s="42"/>
      <c r="AJ109" s="121" t="str">
        <f t="shared" si="21"/>
        <v/>
      </c>
      <c r="AK109" s="42"/>
      <c r="AL109" s="123"/>
      <c r="AM109" s="123"/>
      <c r="AN109" s="124" t="str">
        <f t="shared" si="25"/>
        <v/>
      </c>
      <c r="AO109" s="42"/>
      <c r="AP109" s="126" t="str">
        <f t="shared" si="26"/>
        <v/>
      </c>
      <c r="AQ109" s="126"/>
      <c r="AR109" s="53"/>
      <c r="AS109" s="53"/>
      <c r="AT109" s="53"/>
      <c r="AU109" s="127"/>
      <c r="AV109" s="42"/>
      <c r="AW109" s="42"/>
      <c r="AX109" s="83" t="str">
        <f t="shared" si="29"/>
        <v/>
      </c>
      <c r="AY109" s="87" t="str">
        <f t="shared" si="27"/>
        <v/>
      </c>
      <c r="AZ109" s="87" t="str">
        <f t="shared" si="28"/>
        <v/>
      </c>
    </row>
    <row r="110" spans="1:52">
      <c r="A110" s="30" t="str">
        <f t="shared" si="23"/>
        <v>משרד האנרגיה</v>
      </c>
      <c r="B110" s="31" t="str">
        <f t="shared" si="24"/>
        <v>energy</v>
      </c>
      <c r="C110" s="23">
        <v>105</v>
      </c>
      <c r="D110" s="23" t="str">
        <f>IF(E110="","",IF(סימול="","לא הוגדר שם משרד",CONCATENATE(סימול,".DB.",COUNTIF($B$5:B109,$B110)+1)))</f>
        <v/>
      </c>
      <c r="E110" s="41"/>
      <c r="F110" s="52"/>
      <c r="G110" s="43"/>
      <c r="H110" s="42"/>
      <c r="I110" s="43"/>
      <c r="J110" s="42"/>
      <c r="K110" s="43"/>
      <c r="L110" s="42"/>
      <c r="M110" s="43"/>
      <c r="N110" s="42"/>
      <c r="O110" s="43"/>
      <c r="P110" s="42"/>
      <c r="Q110" s="42"/>
      <c r="R110" s="42"/>
      <c r="S110" s="43"/>
      <c r="T110" s="43"/>
      <c r="U110" s="42"/>
      <c r="V110" s="43"/>
      <c r="W110" s="42"/>
      <c r="X110" s="53"/>
      <c r="Y110" s="43"/>
      <c r="Z110" s="42"/>
      <c r="AA110" s="43"/>
      <c r="AB110" s="43"/>
      <c r="AC110" s="42"/>
      <c r="AD110" s="43" t="str">
        <f>IF(E110="","",IF(T110=פרמטרים!$T$6,פרמטרים!$V$8,פרמטרים!$V$3))</f>
        <v/>
      </c>
      <c r="AE110" s="42"/>
      <c r="AF110" s="121" t="str">
        <f>IF(E110="","",IF(AD110="הוחלט לא להנגיש",פרמטרים!$AF$7,IF(AD110="בוצע",פרמטרים!$AF$6,IF(OR('רשימת מאגרים'!O110=פרמטרים!$J$3,AND('רשימת מאגרים'!O110=פרמטרים!$J$4,'רשימת מאגרים'!M110&lt;&gt;"")),פרמטרים!$AF$3,IF(OR('רשימת מאגרים'!O110=פרמטרים!$J$4,AND('רשימת מאגרים'!O110=פרמטרים!$J$5,'רשימת מאגרים'!M110&lt;&gt;"")),פרמטרים!$AF$4,פרמטרים!$AF$5)))))</f>
        <v/>
      </c>
      <c r="AG110" s="42"/>
      <c r="AH110" s="121" t="str">
        <f>IF(E110="","",IF(AD110="הוחלט לא להנגיש",פרמטרים!$AF$7,IF(AD110="בוצע",פרמטרים!$AF$6,IF(T110=פרמטרים!$T$6,פרמטרים!$AF$7,IF(AB110=פרמטרים!$N$5,פרמטרים!$AF$3,IF(OR(AB110=פרמטרים!$N$4,T110=פרמטרים!$T$5),פרמטרים!$AF$4,פרמטרים!$AF$5))))))</f>
        <v/>
      </c>
      <c r="AI110" s="42"/>
      <c r="AJ110" s="121" t="str">
        <f t="shared" si="21"/>
        <v/>
      </c>
      <c r="AK110" s="42"/>
      <c r="AL110" s="123"/>
      <c r="AM110" s="123"/>
      <c r="AN110" s="124" t="str">
        <f t="shared" si="25"/>
        <v/>
      </c>
      <c r="AO110" s="42"/>
      <c r="AP110" s="126" t="str">
        <f t="shared" si="26"/>
        <v/>
      </c>
      <c r="AQ110" s="126"/>
      <c r="AR110" s="53"/>
      <c r="AS110" s="53"/>
      <c r="AT110" s="53"/>
      <c r="AU110" s="127"/>
      <c r="AV110" s="42"/>
      <c r="AW110" s="42"/>
      <c r="AX110" s="83" t="str">
        <f t="shared" si="29"/>
        <v/>
      </c>
      <c r="AY110" s="87" t="str">
        <f t="shared" si="27"/>
        <v/>
      </c>
      <c r="AZ110" s="87" t="str">
        <f t="shared" si="28"/>
        <v/>
      </c>
    </row>
    <row r="111" spans="1:52">
      <c r="A111" s="30" t="str">
        <f t="shared" si="23"/>
        <v>משרד האנרגיה</v>
      </c>
      <c r="B111" s="31" t="str">
        <f t="shared" si="24"/>
        <v>energy</v>
      </c>
      <c r="C111" s="23">
        <v>106</v>
      </c>
      <c r="D111" s="23" t="str">
        <f>IF(E111="","",IF(סימול="","לא הוגדר שם משרד",CONCATENATE(סימול,".DB.",COUNTIF($B$5:B110,$B111)+1)))</f>
        <v/>
      </c>
      <c r="E111" s="41"/>
      <c r="F111" s="52"/>
      <c r="G111" s="43"/>
      <c r="H111" s="42"/>
      <c r="I111" s="43"/>
      <c r="J111" s="42"/>
      <c r="K111" s="43"/>
      <c r="L111" s="42"/>
      <c r="M111" s="43"/>
      <c r="N111" s="42"/>
      <c r="O111" s="43"/>
      <c r="P111" s="42"/>
      <c r="Q111" s="42"/>
      <c r="R111" s="42"/>
      <c r="S111" s="43"/>
      <c r="T111" s="43"/>
      <c r="U111" s="42"/>
      <c r="V111" s="43"/>
      <c r="W111" s="42"/>
      <c r="X111" s="53"/>
      <c r="Y111" s="43"/>
      <c r="Z111" s="42"/>
      <c r="AA111" s="43"/>
      <c r="AB111" s="43"/>
      <c r="AC111" s="42"/>
      <c r="AD111" s="43" t="str">
        <f>IF(E111="","",IF(T111=פרמטרים!$T$6,פרמטרים!$V$8,פרמטרים!$V$3))</f>
        <v/>
      </c>
      <c r="AE111" s="42"/>
      <c r="AF111" s="121" t="str">
        <f>IF(E111="","",IF(AD111="הוחלט לא להנגיש",פרמטרים!$AF$7,IF(AD111="בוצע",פרמטרים!$AF$6,IF(OR('רשימת מאגרים'!O111=פרמטרים!$J$3,AND('רשימת מאגרים'!O111=פרמטרים!$J$4,'רשימת מאגרים'!M111&lt;&gt;"")),פרמטרים!$AF$3,IF(OR('רשימת מאגרים'!O111=פרמטרים!$J$4,AND('רשימת מאגרים'!O111=פרמטרים!$J$5,'רשימת מאגרים'!M111&lt;&gt;"")),פרמטרים!$AF$4,פרמטרים!$AF$5)))))</f>
        <v/>
      </c>
      <c r="AG111" s="42"/>
      <c r="AH111" s="121" t="str">
        <f>IF(E111="","",IF(AD111="הוחלט לא להנגיש",פרמטרים!$AF$7,IF(AD111="בוצע",פרמטרים!$AF$6,IF(T111=פרמטרים!$T$6,פרמטרים!$AF$7,IF(AB111=פרמטרים!$N$5,פרמטרים!$AF$3,IF(OR(AB111=פרמטרים!$N$4,T111=פרמטרים!$T$5),פרמטרים!$AF$4,פרמטרים!$AF$5))))))</f>
        <v/>
      </c>
      <c r="AI111" s="42"/>
      <c r="AJ111" s="121" t="str">
        <f t="shared" si="21"/>
        <v/>
      </c>
      <c r="AK111" s="42"/>
      <c r="AL111" s="123"/>
      <c r="AM111" s="123"/>
      <c r="AN111" s="124" t="str">
        <f t="shared" si="25"/>
        <v/>
      </c>
      <c r="AO111" s="42"/>
      <c r="AP111" s="126" t="str">
        <f t="shared" si="26"/>
        <v/>
      </c>
      <c r="AQ111" s="126"/>
      <c r="AR111" s="53"/>
      <c r="AS111" s="53"/>
      <c r="AT111" s="53"/>
      <c r="AU111" s="127"/>
      <c r="AV111" s="42"/>
      <c r="AW111" s="42"/>
      <c r="AX111" s="83" t="str">
        <f t="shared" si="29"/>
        <v/>
      </c>
      <c r="AY111" s="87" t="str">
        <f t="shared" si="27"/>
        <v/>
      </c>
      <c r="AZ111" s="87" t="str">
        <f t="shared" si="28"/>
        <v/>
      </c>
    </row>
    <row r="112" spans="1:52">
      <c r="A112" s="30" t="str">
        <f t="shared" si="23"/>
        <v>משרד האנרגיה</v>
      </c>
      <c r="B112" s="31" t="str">
        <f t="shared" si="24"/>
        <v>energy</v>
      </c>
      <c r="C112" s="23">
        <v>107</v>
      </c>
      <c r="D112" s="23" t="str">
        <f>IF(E112="","",IF(סימול="","לא הוגדר שם משרד",CONCATENATE(סימול,".DB.",COUNTIF($B$5:B111,$B112)+1)))</f>
        <v/>
      </c>
      <c r="E112" s="41"/>
      <c r="F112" s="52"/>
      <c r="G112" s="43"/>
      <c r="H112" s="42"/>
      <c r="I112" s="43"/>
      <c r="J112" s="42"/>
      <c r="K112" s="43"/>
      <c r="L112" s="42"/>
      <c r="M112" s="43"/>
      <c r="N112" s="42"/>
      <c r="O112" s="43"/>
      <c r="P112" s="42"/>
      <c r="Q112" s="42"/>
      <c r="R112" s="42"/>
      <c r="S112" s="43"/>
      <c r="T112" s="43"/>
      <c r="U112" s="42"/>
      <c r="V112" s="43"/>
      <c r="W112" s="42"/>
      <c r="X112" s="53"/>
      <c r="Y112" s="43"/>
      <c r="Z112" s="42"/>
      <c r="AA112" s="43"/>
      <c r="AB112" s="43"/>
      <c r="AC112" s="42"/>
      <c r="AD112" s="43" t="str">
        <f>IF(E112="","",IF(T112=פרמטרים!$T$6,פרמטרים!$V$8,פרמטרים!$V$3))</f>
        <v/>
      </c>
      <c r="AE112" s="42"/>
      <c r="AF112" s="121" t="str">
        <f>IF(E112="","",IF(AD112="הוחלט לא להנגיש",פרמטרים!$AF$7,IF(AD112="בוצע",פרמטרים!$AF$6,IF(OR('רשימת מאגרים'!O112=פרמטרים!$J$3,AND('רשימת מאגרים'!O112=פרמטרים!$J$4,'רשימת מאגרים'!M112&lt;&gt;"")),פרמטרים!$AF$3,IF(OR('רשימת מאגרים'!O112=פרמטרים!$J$4,AND('רשימת מאגרים'!O112=פרמטרים!$J$5,'רשימת מאגרים'!M112&lt;&gt;"")),פרמטרים!$AF$4,פרמטרים!$AF$5)))))</f>
        <v/>
      </c>
      <c r="AG112" s="42"/>
      <c r="AH112" s="121" t="str">
        <f>IF(E112="","",IF(AD112="הוחלט לא להנגיש",פרמטרים!$AF$7,IF(AD112="בוצע",פרמטרים!$AF$6,IF(T112=פרמטרים!$T$6,פרמטרים!$AF$7,IF(AB112=פרמטרים!$N$5,פרמטרים!$AF$3,IF(OR(AB112=פרמטרים!$N$4,T112=פרמטרים!$T$5),פרמטרים!$AF$4,פרמטרים!$AF$5))))))</f>
        <v/>
      </c>
      <c r="AI112" s="42"/>
      <c r="AJ112" s="121" t="str">
        <f t="shared" si="21"/>
        <v/>
      </c>
      <c r="AK112" s="42"/>
      <c r="AL112" s="123"/>
      <c r="AM112" s="123"/>
      <c r="AN112" s="124" t="str">
        <f t="shared" si="25"/>
        <v/>
      </c>
      <c r="AO112" s="42"/>
      <c r="AP112" s="126" t="str">
        <f t="shared" si="26"/>
        <v/>
      </c>
      <c r="AQ112" s="126"/>
      <c r="AR112" s="53"/>
      <c r="AS112" s="53"/>
      <c r="AT112" s="53"/>
      <c r="AU112" s="127"/>
      <c r="AV112" s="42"/>
      <c r="AW112" s="42"/>
      <c r="AX112" s="83" t="str">
        <f t="shared" si="29"/>
        <v/>
      </c>
      <c r="AY112" s="87" t="str">
        <f t="shared" si="27"/>
        <v/>
      </c>
      <c r="AZ112" s="87" t="str">
        <f t="shared" si="28"/>
        <v/>
      </c>
    </row>
    <row r="113" spans="1:52">
      <c r="A113" s="30" t="str">
        <f t="shared" si="23"/>
        <v>משרד האנרגיה</v>
      </c>
      <c r="B113" s="31" t="str">
        <f t="shared" si="24"/>
        <v>energy</v>
      </c>
      <c r="C113" s="23">
        <v>108</v>
      </c>
      <c r="D113" s="23" t="str">
        <f>IF(E113="","",IF(סימול="","לא הוגדר שם משרד",CONCATENATE(סימול,".DB.",COUNTIF($B$5:B112,$B113)+1)))</f>
        <v/>
      </c>
      <c r="E113" s="41"/>
      <c r="F113" s="52"/>
      <c r="G113" s="43"/>
      <c r="H113" s="42"/>
      <c r="I113" s="43"/>
      <c r="J113" s="42"/>
      <c r="K113" s="43"/>
      <c r="L113" s="42"/>
      <c r="M113" s="43"/>
      <c r="N113" s="42"/>
      <c r="O113" s="43"/>
      <c r="P113" s="42"/>
      <c r="Q113" s="42"/>
      <c r="R113" s="42"/>
      <c r="S113" s="43"/>
      <c r="T113" s="43"/>
      <c r="U113" s="42"/>
      <c r="V113" s="43"/>
      <c r="W113" s="42"/>
      <c r="X113" s="53"/>
      <c r="Y113" s="43"/>
      <c r="Z113" s="42"/>
      <c r="AA113" s="43"/>
      <c r="AB113" s="43"/>
      <c r="AC113" s="42"/>
      <c r="AD113" s="43" t="str">
        <f>IF(E113="","",IF(T113=פרמטרים!$T$6,פרמטרים!$V$8,פרמטרים!$V$3))</f>
        <v/>
      </c>
      <c r="AE113" s="42"/>
      <c r="AF113" s="121" t="str">
        <f>IF(E113="","",IF(AD113="הוחלט לא להנגיש",פרמטרים!$AF$7,IF(AD113="בוצע",פרמטרים!$AF$6,IF(OR('רשימת מאגרים'!O113=פרמטרים!$J$3,AND('רשימת מאגרים'!O113=פרמטרים!$J$4,'רשימת מאגרים'!M113&lt;&gt;"")),פרמטרים!$AF$3,IF(OR('רשימת מאגרים'!O113=פרמטרים!$J$4,AND('רשימת מאגרים'!O113=פרמטרים!$J$5,'רשימת מאגרים'!M113&lt;&gt;"")),פרמטרים!$AF$4,פרמטרים!$AF$5)))))</f>
        <v/>
      </c>
      <c r="AG113" s="42"/>
      <c r="AH113" s="121" t="str">
        <f>IF(E113="","",IF(AD113="הוחלט לא להנגיש",פרמטרים!$AF$7,IF(AD113="בוצע",פרמטרים!$AF$6,IF(T113=פרמטרים!$T$6,פרמטרים!$AF$7,IF(AB113=פרמטרים!$N$5,פרמטרים!$AF$3,IF(OR(AB113=פרמטרים!$N$4,T113=פרמטרים!$T$5),פרמטרים!$AF$4,פרמטרים!$AF$5))))))</f>
        <v/>
      </c>
      <c r="AI113" s="42"/>
      <c r="AJ113" s="121" t="str">
        <f t="shared" si="21"/>
        <v/>
      </c>
      <c r="AK113" s="42"/>
      <c r="AL113" s="123"/>
      <c r="AM113" s="123"/>
      <c r="AN113" s="124" t="str">
        <f t="shared" si="25"/>
        <v/>
      </c>
      <c r="AO113" s="42"/>
      <c r="AP113" s="126" t="str">
        <f t="shared" si="26"/>
        <v/>
      </c>
      <c r="AQ113" s="126"/>
      <c r="AR113" s="53"/>
      <c r="AS113" s="53"/>
      <c r="AT113" s="53"/>
      <c r="AU113" s="127"/>
      <c r="AV113" s="42"/>
      <c r="AW113" s="42"/>
      <c r="AX113" s="83" t="str">
        <f t="shared" si="29"/>
        <v/>
      </c>
      <c r="AY113" s="87" t="str">
        <f t="shared" si="27"/>
        <v/>
      </c>
      <c r="AZ113" s="87" t="str">
        <f t="shared" si="28"/>
        <v/>
      </c>
    </row>
    <row r="114" spans="1:52">
      <c r="A114" s="30" t="str">
        <f t="shared" si="23"/>
        <v>משרד האנרגיה</v>
      </c>
      <c r="B114" s="31" t="str">
        <f t="shared" si="24"/>
        <v>energy</v>
      </c>
      <c r="C114" s="23">
        <v>109</v>
      </c>
      <c r="D114" s="23" t="str">
        <f>IF(E114="","",IF(סימול="","לא הוגדר שם משרד",CONCATENATE(סימול,".DB.",COUNTIF($B$5:B113,$B114)+1)))</f>
        <v/>
      </c>
      <c r="E114" s="41"/>
      <c r="F114" s="52"/>
      <c r="G114" s="43"/>
      <c r="H114" s="42"/>
      <c r="I114" s="43"/>
      <c r="J114" s="42"/>
      <c r="K114" s="43"/>
      <c r="L114" s="42"/>
      <c r="M114" s="43"/>
      <c r="N114" s="42"/>
      <c r="O114" s="43"/>
      <c r="P114" s="42"/>
      <c r="Q114" s="42"/>
      <c r="R114" s="42"/>
      <c r="S114" s="43"/>
      <c r="T114" s="43"/>
      <c r="U114" s="42"/>
      <c r="V114" s="43"/>
      <c r="W114" s="42"/>
      <c r="X114" s="53"/>
      <c r="Y114" s="43"/>
      <c r="Z114" s="42"/>
      <c r="AA114" s="43"/>
      <c r="AB114" s="43"/>
      <c r="AC114" s="42"/>
      <c r="AD114" s="43" t="str">
        <f>IF(E114="","",IF(T114=פרמטרים!$T$6,פרמטרים!$V$8,פרמטרים!$V$3))</f>
        <v/>
      </c>
      <c r="AE114" s="42"/>
      <c r="AF114" s="121" t="str">
        <f>IF(E114="","",IF(AD114="הוחלט לא להנגיש",פרמטרים!$AF$7,IF(AD114="בוצע",פרמטרים!$AF$6,IF(OR('רשימת מאגרים'!O114=פרמטרים!$J$3,AND('רשימת מאגרים'!O114=פרמטרים!$J$4,'רשימת מאגרים'!M114&lt;&gt;"")),פרמטרים!$AF$3,IF(OR('רשימת מאגרים'!O114=פרמטרים!$J$4,AND('רשימת מאגרים'!O114=פרמטרים!$J$5,'רשימת מאגרים'!M114&lt;&gt;"")),פרמטרים!$AF$4,פרמטרים!$AF$5)))))</f>
        <v/>
      </c>
      <c r="AG114" s="42"/>
      <c r="AH114" s="121" t="str">
        <f>IF(E114="","",IF(AD114="הוחלט לא להנגיש",פרמטרים!$AF$7,IF(AD114="בוצע",פרמטרים!$AF$6,IF(T114=פרמטרים!$T$6,פרמטרים!$AF$7,IF(AB114=פרמטרים!$N$5,פרמטרים!$AF$3,IF(OR(AB114=פרמטרים!$N$4,T114=פרמטרים!$T$5),פרמטרים!$AF$4,פרמטרים!$AF$5))))))</f>
        <v/>
      </c>
      <c r="AI114" s="42"/>
      <c r="AJ114" s="121" t="str">
        <f t="shared" si="21"/>
        <v/>
      </c>
      <c r="AK114" s="42"/>
      <c r="AL114" s="123"/>
      <c r="AM114" s="123"/>
      <c r="AN114" s="124" t="str">
        <f t="shared" si="25"/>
        <v/>
      </c>
      <c r="AO114" s="42"/>
      <c r="AP114" s="126" t="str">
        <f t="shared" si="26"/>
        <v/>
      </c>
      <c r="AQ114" s="126"/>
      <c r="AR114" s="53"/>
      <c r="AS114" s="53"/>
      <c r="AT114" s="53"/>
      <c r="AU114" s="127"/>
      <c r="AV114" s="42"/>
      <c r="AW114" s="42"/>
      <c r="AX114" s="83" t="str">
        <f t="shared" si="29"/>
        <v/>
      </c>
      <c r="AY114" s="87" t="str">
        <f t="shared" si="27"/>
        <v/>
      </c>
      <c r="AZ114" s="87" t="str">
        <f t="shared" si="28"/>
        <v/>
      </c>
    </row>
    <row r="115" spans="1:52">
      <c r="A115" s="30" t="str">
        <f t="shared" si="23"/>
        <v>משרד האנרגיה</v>
      </c>
      <c r="B115" s="31" t="str">
        <f t="shared" si="24"/>
        <v>energy</v>
      </c>
      <c r="C115" s="23">
        <v>110</v>
      </c>
      <c r="D115" s="23" t="str">
        <f>IF(E115="","",IF(סימול="","לא הוגדר שם משרד",CONCATENATE(סימול,".DB.",COUNTIF($B$5:B114,$B115)+1)))</f>
        <v/>
      </c>
      <c r="E115" s="41"/>
      <c r="F115" s="52"/>
      <c r="G115" s="43"/>
      <c r="H115" s="42"/>
      <c r="I115" s="43"/>
      <c r="J115" s="42"/>
      <c r="K115" s="43"/>
      <c r="L115" s="42"/>
      <c r="M115" s="43"/>
      <c r="N115" s="42"/>
      <c r="O115" s="43"/>
      <c r="P115" s="42"/>
      <c r="Q115" s="42"/>
      <c r="R115" s="42"/>
      <c r="S115" s="43"/>
      <c r="T115" s="43"/>
      <c r="U115" s="42"/>
      <c r="V115" s="43"/>
      <c r="W115" s="42"/>
      <c r="X115" s="53"/>
      <c r="Y115" s="43"/>
      <c r="Z115" s="42"/>
      <c r="AA115" s="43"/>
      <c r="AB115" s="43"/>
      <c r="AC115" s="42"/>
      <c r="AD115" s="43" t="str">
        <f>IF(E115="","",IF(T115=פרמטרים!$T$6,פרמטרים!$V$8,פרמטרים!$V$3))</f>
        <v/>
      </c>
      <c r="AE115" s="42"/>
      <c r="AF115" s="121" t="str">
        <f>IF(E115="","",IF(AD115="הוחלט לא להנגיש",פרמטרים!$AF$7,IF(AD115="בוצע",פרמטרים!$AF$6,IF(OR('רשימת מאגרים'!O115=פרמטרים!$J$3,AND('רשימת מאגרים'!O115=פרמטרים!$J$4,'רשימת מאגרים'!M115&lt;&gt;"")),פרמטרים!$AF$3,IF(OR('רשימת מאגרים'!O115=פרמטרים!$J$4,AND('רשימת מאגרים'!O115=פרמטרים!$J$5,'רשימת מאגרים'!M115&lt;&gt;"")),פרמטרים!$AF$4,פרמטרים!$AF$5)))))</f>
        <v/>
      </c>
      <c r="AG115" s="42"/>
      <c r="AH115" s="121" t="str">
        <f>IF(E115="","",IF(AD115="הוחלט לא להנגיש",פרמטרים!$AF$7,IF(AD115="בוצע",פרמטרים!$AF$6,IF(T115=פרמטרים!$T$6,פרמטרים!$AF$7,IF(AB115=פרמטרים!$N$5,פרמטרים!$AF$3,IF(OR(AB115=פרמטרים!$N$4,T115=פרמטרים!$T$5),פרמטרים!$AF$4,פרמטרים!$AF$5))))))</f>
        <v/>
      </c>
      <c r="AI115" s="42"/>
      <c r="AJ115" s="121" t="str">
        <f t="shared" si="21"/>
        <v/>
      </c>
      <c r="AK115" s="42"/>
      <c r="AL115" s="123"/>
      <c r="AM115" s="123"/>
      <c r="AN115" s="124" t="str">
        <f t="shared" si="25"/>
        <v/>
      </c>
      <c r="AO115" s="42"/>
      <c r="AP115" s="126" t="str">
        <f t="shared" si="26"/>
        <v/>
      </c>
      <c r="AQ115" s="126"/>
      <c r="AR115" s="53"/>
      <c r="AS115" s="53"/>
      <c r="AT115" s="53"/>
      <c r="AU115" s="127"/>
      <c r="AV115" s="42"/>
      <c r="AW115" s="42"/>
      <c r="AX115" s="83" t="str">
        <f t="shared" si="29"/>
        <v/>
      </c>
      <c r="AY115" s="87" t="str">
        <f t="shared" si="27"/>
        <v/>
      </c>
      <c r="AZ115" s="87" t="str">
        <f t="shared" si="28"/>
        <v/>
      </c>
    </row>
    <row r="116" spans="1:52">
      <c r="A116" s="30" t="str">
        <f t="shared" si="23"/>
        <v>משרד האנרגיה</v>
      </c>
      <c r="B116" s="31" t="str">
        <f t="shared" si="24"/>
        <v>energy</v>
      </c>
      <c r="C116" s="23">
        <v>111</v>
      </c>
      <c r="D116" s="23" t="str">
        <f>IF(E116="","",IF(סימול="","לא הוגדר שם משרד",CONCATENATE(סימול,".DB.",COUNTIF($B$5:B115,$B116)+1)))</f>
        <v/>
      </c>
      <c r="E116" s="41"/>
      <c r="F116" s="52"/>
      <c r="G116" s="43"/>
      <c r="H116" s="42"/>
      <c r="I116" s="43"/>
      <c r="J116" s="42"/>
      <c r="K116" s="43"/>
      <c r="L116" s="42"/>
      <c r="M116" s="43"/>
      <c r="N116" s="42"/>
      <c r="O116" s="43"/>
      <c r="P116" s="42"/>
      <c r="Q116" s="42"/>
      <c r="R116" s="42"/>
      <c r="S116" s="43"/>
      <c r="T116" s="43"/>
      <c r="U116" s="42"/>
      <c r="V116" s="43"/>
      <c r="W116" s="42"/>
      <c r="X116" s="53"/>
      <c r="Y116" s="43"/>
      <c r="Z116" s="42"/>
      <c r="AA116" s="43"/>
      <c r="AB116" s="43"/>
      <c r="AC116" s="42"/>
      <c r="AD116" s="43" t="str">
        <f>IF(E116="","",IF(T116=פרמטרים!$T$6,פרמטרים!$V$8,פרמטרים!$V$3))</f>
        <v/>
      </c>
      <c r="AE116" s="42"/>
      <c r="AF116" s="121" t="str">
        <f>IF(E116="","",IF(AD116="הוחלט לא להנגיש",פרמטרים!$AF$7,IF(AD116="בוצע",פרמטרים!$AF$6,IF(OR('רשימת מאגרים'!O116=פרמטרים!$J$3,AND('רשימת מאגרים'!O116=פרמטרים!$J$4,'רשימת מאגרים'!M116&lt;&gt;"")),פרמטרים!$AF$3,IF(OR('רשימת מאגרים'!O116=פרמטרים!$J$4,AND('רשימת מאגרים'!O116=פרמטרים!$J$5,'רשימת מאגרים'!M116&lt;&gt;"")),פרמטרים!$AF$4,פרמטרים!$AF$5)))))</f>
        <v/>
      </c>
      <c r="AG116" s="42"/>
      <c r="AH116" s="121" t="str">
        <f>IF(E116="","",IF(AD116="הוחלט לא להנגיש",פרמטרים!$AF$7,IF(AD116="בוצע",פרמטרים!$AF$6,IF(T116=פרמטרים!$T$6,פרמטרים!$AF$7,IF(AB116=פרמטרים!$N$5,פרמטרים!$AF$3,IF(OR(AB116=פרמטרים!$N$4,T116=פרמטרים!$T$5),פרמטרים!$AF$4,פרמטרים!$AF$5))))))</f>
        <v/>
      </c>
      <c r="AI116" s="42"/>
      <c r="AJ116" s="121" t="str">
        <f t="shared" si="21"/>
        <v/>
      </c>
      <c r="AK116" s="42"/>
      <c r="AL116" s="123"/>
      <c r="AM116" s="123"/>
      <c r="AN116" s="124" t="str">
        <f t="shared" si="25"/>
        <v/>
      </c>
      <c r="AO116" s="42"/>
      <c r="AP116" s="126" t="str">
        <f t="shared" si="26"/>
        <v/>
      </c>
      <c r="AQ116" s="126"/>
      <c r="AR116" s="53"/>
      <c r="AS116" s="53"/>
      <c r="AT116" s="53"/>
      <c r="AU116" s="127"/>
      <c r="AV116" s="42"/>
      <c r="AW116" s="42"/>
      <c r="AX116" s="83" t="str">
        <f t="shared" si="29"/>
        <v/>
      </c>
      <c r="AY116" s="87" t="str">
        <f t="shared" si="27"/>
        <v/>
      </c>
      <c r="AZ116" s="87" t="str">
        <f t="shared" si="28"/>
        <v/>
      </c>
    </row>
    <row r="117" spans="1:52">
      <c r="A117" s="30" t="str">
        <f t="shared" si="23"/>
        <v>משרד האנרגיה</v>
      </c>
      <c r="B117" s="31" t="str">
        <f t="shared" si="24"/>
        <v>energy</v>
      </c>
      <c r="C117" s="23">
        <v>112</v>
      </c>
      <c r="D117" s="23" t="str">
        <f>IF(E117="","",IF(סימול="","לא הוגדר שם משרד",CONCATENATE(סימול,".DB.",COUNTIF($B$5:B116,$B117)+1)))</f>
        <v/>
      </c>
      <c r="E117" s="41"/>
      <c r="F117" s="52"/>
      <c r="G117" s="43"/>
      <c r="H117" s="42"/>
      <c r="I117" s="43"/>
      <c r="J117" s="42"/>
      <c r="K117" s="43"/>
      <c r="L117" s="42"/>
      <c r="M117" s="43"/>
      <c r="N117" s="42"/>
      <c r="O117" s="43"/>
      <c r="P117" s="42"/>
      <c r="Q117" s="42"/>
      <c r="R117" s="42"/>
      <c r="S117" s="43"/>
      <c r="T117" s="43"/>
      <c r="U117" s="42"/>
      <c r="V117" s="43"/>
      <c r="W117" s="42"/>
      <c r="X117" s="53"/>
      <c r="Y117" s="43"/>
      <c r="Z117" s="42"/>
      <c r="AA117" s="43"/>
      <c r="AB117" s="43"/>
      <c r="AC117" s="42"/>
      <c r="AD117" s="43" t="str">
        <f>IF(E117="","",IF(T117=פרמטרים!$T$6,פרמטרים!$V$8,פרמטרים!$V$3))</f>
        <v/>
      </c>
      <c r="AE117" s="42"/>
      <c r="AF117" s="121" t="str">
        <f>IF(E117="","",IF(AD117="הוחלט לא להנגיש",פרמטרים!$AF$7,IF(AD117="בוצע",פרמטרים!$AF$6,IF(OR('רשימת מאגרים'!O117=פרמטרים!$J$3,AND('רשימת מאגרים'!O117=פרמטרים!$J$4,'רשימת מאגרים'!M117&lt;&gt;"")),פרמטרים!$AF$3,IF(OR('רשימת מאגרים'!O117=פרמטרים!$J$4,AND('רשימת מאגרים'!O117=פרמטרים!$J$5,'רשימת מאגרים'!M117&lt;&gt;"")),פרמטרים!$AF$4,פרמטרים!$AF$5)))))</f>
        <v/>
      </c>
      <c r="AG117" s="42"/>
      <c r="AH117" s="121" t="str">
        <f>IF(E117="","",IF(AD117="הוחלט לא להנגיש",פרמטרים!$AF$7,IF(AD117="בוצע",פרמטרים!$AF$6,IF(T117=פרמטרים!$T$6,פרמטרים!$AF$7,IF(AB117=פרמטרים!$N$5,פרמטרים!$AF$3,IF(OR(AB117=פרמטרים!$N$4,T117=פרמטרים!$T$5),פרמטרים!$AF$4,פרמטרים!$AF$5))))))</f>
        <v/>
      </c>
      <c r="AI117" s="42"/>
      <c r="AJ117" s="121" t="str">
        <f t="shared" si="21"/>
        <v/>
      </c>
      <c r="AK117" s="42"/>
      <c r="AL117" s="123"/>
      <c r="AM117" s="123"/>
      <c r="AN117" s="124" t="str">
        <f t="shared" si="25"/>
        <v/>
      </c>
      <c r="AO117" s="42"/>
      <c r="AP117" s="126" t="str">
        <f t="shared" si="26"/>
        <v/>
      </c>
      <c r="AQ117" s="126"/>
      <c r="AR117" s="53"/>
      <c r="AS117" s="53"/>
      <c r="AT117" s="53"/>
      <c r="AU117" s="127"/>
      <c r="AV117" s="42"/>
      <c r="AW117" s="42"/>
      <c r="AX117" s="83" t="str">
        <f t="shared" si="29"/>
        <v/>
      </c>
      <c r="AY117" s="87" t="str">
        <f t="shared" si="27"/>
        <v/>
      </c>
      <c r="AZ117" s="87" t="str">
        <f t="shared" si="28"/>
        <v/>
      </c>
    </row>
    <row r="118" spans="1:52">
      <c r="A118" s="30" t="str">
        <f t="shared" si="23"/>
        <v>משרד האנרגיה</v>
      </c>
      <c r="B118" s="31" t="str">
        <f t="shared" si="24"/>
        <v>energy</v>
      </c>
      <c r="C118" s="23">
        <v>113</v>
      </c>
      <c r="D118" s="23" t="str">
        <f>IF(E118="","",IF(סימול="","לא הוגדר שם משרד",CONCATENATE(סימול,".DB.",COUNTIF($B$5:B117,$B118)+1)))</f>
        <v/>
      </c>
      <c r="E118" s="41"/>
      <c r="F118" s="52"/>
      <c r="G118" s="43"/>
      <c r="H118" s="42"/>
      <c r="I118" s="43"/>
      <c r="J118" s="42"/>
      <c r="K118" s="43"/>
      <c r="L118" s="42"/>
      <c r="M118" s="43"/>
      <c r="N118" s="42"/>
      <c r="O118" s="43"/>
      <c r="P118" s="42"/>
      <c r="Q118" s="42"/>
      <c r="R118" s="42"/>
      <c r="S118" s="43"/>
      <c r="T118" s="43"/>
      <c r="U118" s="42"/>
      <c r="V118" s="43"/>
      <c r="W118" s="42"/>
      <c r="X118" s="53"/>
      <c r="Y118" s="43"/>
      <c r="Z118" s="42"/>
      <c r="AA118" s="43"/>
      <c r="AB118" s="43"/>
      <c r="AC118" s="42"/>
      <c r="AD118" s="43" t="str">
        <f>IF(E118="","",IF(T118=פרמטרים!$T$6,פרמטרים!$V$8,פרמטרים!$V$3))</f>
        <v/>
      </c>
      <c r="AE118" s="42"/>
      <c r="AF118" s="121" t="str">
        <f>IF(E118="","",IF(AD118="הוחלט לא להנגיש",פרמטרים!$AF$7,IF(AD118="בוצע",פרמטרים!$AF$6,IF(OR('רשימת מאגרים'!O118=פרמטרים!$J$3,AND('רשימת מאגרים'!O118=פרמטרים!$J$4,'רשימת מאגרים'!M118&lt;&gt;"")),פרמטרים!$AF$3,IF(OR('רשימת מאגרים'!O118=פרמטרים!$J$4,AND('רשימת מאגרים'!O118=פרמטרים!$J$5,'רשימת מאגרים'!M118&lt;&gt;"")),פרמטרים!$AF$4,פרמטרים!$AF$5)))))</f>
        <v/>
      </c>
      <c r="AG118" s="42"/>
      <c r="AH118" s="121" t="str">
        <f>IF(E118="","",IF(AD118="הוחלט לא להנגיש",פרמטרים!$AF$7,IF(AD118="בוצע",פרמטרים!$AF$6,IF(T118=פרמטרים!$T$6,פרמטרים!$AF$7,IF(AB118=פרמטרים!$N$5,פרמטרים!$AF$3,IF(OR(AB118=פרמטרים!$N$4,T118=פרמטרים!$T$5),פרמטרים!$AF$4,פרמטרים!$AF$5))))))</f>
        <v/>
      </c>
      <c r="AI118" s="42"/>
      <c r="AJ118" s="121" t="str">
        <f t="shared" si="21"/>
        <v/>
      </c>
      <c r="AK118" s="42"/>
      <c r="AL118" s="123"/>
      <c r="AM118" s="123"/>
      <c r="AN118" s="124" t="str">
        <f t="shared" si="25"/>
        <v/>
      </c>
      <c r="AO118" s="42"/>
      <c r="AP118" s="126" t="str">
        <f t="shared" si="26"/>
        <v/>
      </c>
      <c r="AQ118" s="126"/>
      <c r="AR118" s="53"/>
      <c r="AS118" s="53"/>
      <c r="AT118" s="53"/>
      <c r="AU118" s="127"/>
      <c r="AV118" s="42"/>
      <c r="AW118" s="42"/>
      <c r="AX118" s="83" t="str">
        <f t="shared" si="29"/>
        <v/>
      </c>
      <c r="AY118" s="87" t="str">
        <f t="shared" si="27"/>
        <v/>
      </c>
      <c r="AZ118" s="87" t="str">
        <f t="shared" si="28"/>
        <v/>
      </c>
    </row>
    <row r="119" spans="1:52">
      <c r="A119" s="30" t="str">
        <f t="shared" si="23"/>
        <v>משרד האנרגיה</v>
      </c>
      <c r="B119" s="31" t="str">
        <f t="shared" si="24"/>
        <v>energy</v>
      </c>
      <c r="C119" s="23">
        <v>114</v>
      </c>
      <c r="D119" s="23" t="str">
        <f>IF(E119="","",IF(סימול="","לא הוגדר שם משרד",CONCATENATE(סימול,".DB.",COUNTIF($B$5:B118,$B119)+1)))</f>
        <v/>
      </c>
      <c r="E119" s="41"/>
      <c r="F119" s="52"/>
      <c r="G119" s="43"/>
      <c r="H119" s="42"/>
      <c r="I119" s="43"/>
      <c r="J119" s="42"/>
      <c r="K119" s="43"/>
      <c r="L119" s="42"/>
      <c r="M119" s="43"/>
      <c r="N119" s="42"/>
      <c r="O119" s="43"/>
      <c r="P119" s="42"/>
      <c r="Q119" s="42"/>
      <c r="R119" s="42"/>
      <c r="S119" s="43"/>
      <c r="T119" s="43"/>
      <c r="U119" s="42"/>
      <c r="V119" s="43"/>
      <c r="W119" s="42"/>
      <c r="X119" s="53"/>
      <c r="Y119" s="43"/>
      <c r="Z119" s="42"/>
      <c r="AA119" s="43"/>
      <c r="AB119" s="43"/>
      <c r="AC119" s="42"/>
      <c r="AD119" s="43" t="str">
        <f>IF(E119="","",IF(T119=פרמטרים!$T$6,פרמטרים!$V$8,פרמטרים!$V$3))</f>
        <v/>
      </c>
      <c r="AE119" s="42"/>
      <c r="AF119" s="121" t="str">
        <f>IF(E119="","",IF(AD119="הוחלט לא להנגיש",פרמטרים!$AF$7,IF(AD119="בוצע",פרמטרים!$AF$6,IF(OR('רשימת מאגרים'!O119=פרמטרים!$J$3,AND('רשימת מאגרים'!O119=פרמטרים!$J$4,'רשימת מאגרים'!M119&lt;&gt;"")),פרמטרים!$AF$3,IF(OR('רשימת מאגרים'!O119=פרמטרים!$J$4,AND('רשימת מאגרים'!O119=פרמטרים!$J$5,'רשימת מאגרים'!M119&lt;&gt;"")),פרמטרים!$AF$4,פרמטרים!$AF$5)))))</f>
        <v/>
      </c>
      <c r="AG119" s="42"/>
      <c r="AH119" s="121" t="str">
        <f>IF(E119="","",IF(AD119="הוחלט לא להנגיש",פרמטרים!$AF$7,IF(AD119="בוצע",פרמטרים!$AF$6,IF(T119=פרמטרים!$T$6,פרמטרים!$AF$7,IF(AB119=פרמטרים!$N$5,פרמטרים!$AF$3,IF(OR(AB119=פרמטרים!$N$4,T119=פרמטרים!$T$5),פרמטרים!$AF$4,פרמטרים!$AF$5))))))</f>
        <v/>
      </c>
      <c r="AI119" s="42"/>
      <c r="AJ119" s="121" t="str">
        <f t="shared" si="21"/>
        <v/>
      </c>
      <c r="AK119" s="42"/>
      <c r="AL119" s="123"/>
      <c r="AM119" s="123"/>
      <c r="AN119" s="124" t="str">
        <f t="shared" si="25"/>
        <v/>
      </c>
      <c r="AO119" s="42"/>
      <c r="AP119" s="126" t="str">
        <f t="shared" si="26"/>
        <v/>
      </c>
      <c r="AQ119" s="126"/>
      <c r="AR119" s="53"/>
      <c r="AS119" s="53"/>
      <c r="AT119" s="53"/>
      <c r="AU119" s="127"/>
      <c r="AV119" s="42"/>
      <c r="AW119" s="42"/>
      <c r="AX119" s="83" t="str">
        <f t="shared" si="29"/>
        <v/>
      </c>
      <c r="AY119" s="87" t="str">
        <f t="shared" si="27"/>
        <v/>
      </c>
      <c r="AZ119" s="87" t="str">
        <f t="shared" si="28"/>
        <v/>
      </c>
    </row>
    <row r="120" spans="1:52">
      <c r="A120" s="30" t="str">
        <f t="shared" si="23"/>
        <v>משרד האנרגיה</v>
      </c>
      <c r="B120" s="31" t="str">
        <f t="shared" si="24"/>
        <v>energy</v>
      </c>
      <c r="C120" s="23">
        <v>115</v>
      </c>
      <c r="D120" s="23" t="str">
        <f>IF(E120="","",IF(סימול="","לא הוגדר שם משרד",CONCATENATE(סימול,".DB.",COUNTIF($B$5:B119,$B120)+1)))</f>
        <v/>
      </c>
      <c r="E120" s="41"/>
      <c r="F120" s="52"/>
      <c r="G120" s="43"/>
      <c r="H120" s="42"/>
      <c r="I120" s="43"/>
      <c r="J120" s="42"/>
      <c r="K120" s="43"/>
      <c r="L120" s="42"/>
      <c r="M120" s="43"/>
      <c r="N120" s="42"/>
      <c r="O120" s="43"/>
      <c r="P120" s="42"/>
      <c r="Q120" s="42"/>
      <c r="R120" s="42"/>
      <c r="S120" s="43"/>
      <c r="T120" s="43"/>
      <c r="U120" s="42"/>
      <c r="V120" s="43"/>
      <c r="W120" s="42"/>
      <c r="X120" s="53"/>
      <c r="Y120" s="43"/>
      <c r="Z120" s="42"/>
      <c r="AA120" s="43"/>
      <c r="AB120" s="43"/>
      <c r="AC120" s="42"/>
      <c r="AD120" s="43" t="str">
        <f>IF(E120="","",IF(T120=פרמטרים!$T$6,פרמטרים!$V$8,פרמטרים!$V$3))</f>
        <v/>
      </c>
      <c r="AE120" s="42"/>
      <c r="AF120" s="121" t="str">
        <f>IF(E120="","",IF(AD120="הוחלט לא להנגיש",פרמטרים!$AF$7,IF(AD120="בוצע",פרמטרים!$AF$6,IF(OR('רשימת מאגרים'!O120=פרמטרים!$J$3,AND('רשימת מאגרים'!O120=פרמטרים!$J$4,'רשימת מאגרים'!M120&lt;&gt;"")),פרמטרים!$AF$3,IF(OR('רשימת מאגרים'!O120=פרמטרים!$J$4,AND('רשימת מאגרים'!O120=פרמטרים!$J$5,'רשימת מאגרים'!M120&lt;&gt;"")),פרמטרים!$AF$4,פרמטרים!$AF$5)))))</f>
        <v/>
      </c>
      <c r="AG120" s="42"/>
      <c r="AH120" s="121" t="str">
        <f>IF(E120="","",IF(AD120="הוחלט לא להנגיש",פרמטרים!$AF$7,IF(AD120="בוצע",פרמטרים!$AF$6,IF(T120=פרמטרים!$T$6,פרמטרים!$AF$7,IF(AB120=פרמטרים!$N$5,פרמטרים!$AF$3,IF(OR(AB120=פרמטרים!$N$4,T120=פרמטרים!$T$5),פרמטרים!$AF$4,פרמטרים!$AF$5))))))</f>
        <v/>
      </c>
      <c r="AI120" s="42"/>
      <c r="AJ120" s="121" t="str">
        <f t="shared" si="21"/>
        <v/>
      </c>
      <c r="AK120" s="42"/>
      <c r="AL120" s="123"/>
      <c r="AM120" s="123"/>
      <c r="AN120" s="124" t="str">
        <f t="shared" si="25"/>
        <v/>
      </c>
      <c r="AO120" s="42"/>
      <c r="AP120" s="126" t="str">
        <f t="shared" si="26"/>
        <v/>
      </c>
      <c r="AQ120" s="126"/>
      <c r="AR120" s="53"/>
      <c r="AS120" s="53"/>
      <c r="AT120" s="53"/>
      <c r="AU120" s="127"/>
      <c r="AV120" s="42"/>
      <c r="AW120" s="42"/>
      <c r="AX120" s="83" t="str">
        <f t="shared" si="29"/>
        <v/>
      </c>
      <c r="AY120" s="87" t="str">
        <f t="shared" si="27"/>
        <v/>
      </c>
      <c r="AZ120" s="87" t="str">
        <f t="shared" si="28"/>
        <v/>
      </c>
    </row>
    <row r="121" spans="1:52">
      <c r="A121" s="30" t="str">
        <f t="shared" si="23"/>
        <v>משרד האנרגיה</v>
      </c>
      <c r="B121" s="31" t="str">
        <f t="shared" si="24"/>
        <v>energy</v>
      </c>
      <c r="C121" s="23">
        <v>116</v>
      </c>
      <c r="D121" s="23" t="str">
        <f>IF(E121="","",IF(סימול="","לא הוגדר שם משרד",CONCATENATE(סימול,".DB.",COUNTIF($B$5:B120,$B121)+1)))</f>
        <v/>
      </c>
      <c r="E121" s="41"/>
      <c r="F121" s="52"/>
      <c r="G121" s="43"/>
      <c r="H121" s="42"/>
      <c r="I121" s="43"/>
      <c r="J121" s="42"/>
      <c r="K121" s="43"/>
      <c r="L121" s="42"/>
      <c r="M121" s="43"/>
      <c r="N121" s="42"/>
      <c r="O121" s="43"/>
      <c r="P121" s="42"/>
      <c r="Q121" s="42"/>
      <c r="R121" s="42"/>
      <c r="S121" s="43"/>
      <c r="T121" s="43"/>
      <c r="U121" s="42"/>
      <c r="V121" s="43"/>
      <c r="W121" s="42"/>
      <c r="X121" s="53"/>
      <c r="Y121" s="43"/>
      <c r="Z121" s="42"/>
      <c r="AA121" s="43"/>
      <c r="AB121" s="43"/>
      <c r="AC121" s="42"/>
      <c r="AD121" s="43" t="str">
        <f>IF(E121="","",IF(T121=פרמטרים!$T$6,פרמטרים!$V$8,פרמטרים!$V$3))</f>
        <v/>
      </c>
      <c r="AE121" s="42"/>
      <c r="AF121" s="121" t="str">
        <f>IF(E121="","",IF(AD121="הוחלט לא להנגיש",פרמטרים!$AF$7,IF(AD121="בוצע",פרמטרים!$AF$6,IF(OR('רשימת מאגרים'!O121=פרמטרים!$J$3,AND('רשימת מאגרים'!O121=פרמטרים!$J$4,'רשימת מאגרים'!M121&lt;&gt;"")),פרמטרים!$AF$3,IF(OR('רשימת מאגרים'!O121=פרמטרים!$J$4,AND('רשימת מאגרים'!O121=פרמטרים!$J$5,'רשימת מאגרים'!M121&lt;&gt;"")),פרמטרים!$AF$4,פרמטרים!$AF$5)))))</f>
        <v/>
      </c>
      <c r="AG121" s="42"/>
      <c r="AH121" s="121" t="str">
        <f>IF(E121="","",IF(AD121="הוחלט לא להנגיש",פרמטרים!$AF$7,IF(AD121="בוצע",פרמטרים!$AF$6,IF(T121=פרמטרים!$T$6,פרמטרים!$AF$7,IF(AB121=פרמטרים!$N$5,פרמטרים!$AF$3,IF(OR(AB121=פרמטרים!$N$4,T121=פרמטרים!$T$5),פרמטרים!$AF$4,פרמטרים!$AF$5))))))</f>
        <v/>
      </c>
      <c r="AI121" s="42"/>
      <c r="AJ121" s="121" t="str">
        <f t="shared" si="21"/>
        <v/>
      </c>
      <c r="AK121" s="42"/>
      <c r="AL121" s="123"/>
      <c r="AM121" s="123"/>
      <c r="AN121" s="124" t="str">
        <f t="shared" si="25"/>
        <v/>
      </c>
      <c r="AO121" s="42"/>
      <c r="AP121" s="126" t="str">
        <f t="shared" si="26"/>
        <v/>
      </c>
      <c r="AQ121" s="126"/>
      <c r="AR121" s="53"/>
      <c r="AS121" s="53"/>
      <c r="AT121" s="53"/>
      <c r="AU121" s="127"/>
      <c r="AV121" s="42"/>
      <c r="AW121" s="42"/>
      <c r="AX121" s="83" t="str">
        <f t="shared" si="29"/>
        <v/>
      </c>
      <c r="AY121" s="87" t="str">
        <f t="shared" si="27"/>
        <v/>
      </c>
      <c r="AZ121" s="87" t="str">
        <f t="shared" si="28"/>
        <v/>
      </c>
    </row>
    <row r="122" spans="1:52">
      <c r="A122" s="30" t="str">
        <f t="shared" si="23"/>
        <v>משרד האנרגיה</v>
      </c>
      <c r="B122" s="31" t="str">
        <f t="shared" si="24"/>
        <v>energy</v>
      </c>
      <c r="C122" s="23">
        <v>117</v>
      </c>
      <c r="D122" s="23" t="str">
        <f>IF(E122="","",IF(סימול="","לא הוגדר שם משרד",CONCATENATE(סימול,".DB.",COUNTIF($B$5:B121,$B122)+1)))</f>
        <v/>
      </c>
      <c r="E122" s="41"/>
      <c r="F122" s="52"/>
      <c r="G122" s="43"/>
      <c r="H122" s="42"/>
      <c r="I122" s="43"/>
      <c r="J122" s="42"/>
      <c r="K122" s="43"/>
      <c r="L122" s="42"/>
      <c r="M122" s="43"/>
      <c r="N122" s="42"/>
      <c r="O122" s="43"/>
      <c r="P122" s="42"/>
      <c r="Q122" s="42"/>
      <c r="R122" s="42"/>
      <c r="S122" s="43"/>
      <c r="T122" s="43"/>
      <c r="U122" s="42"/>
      <c r="V122" s="43"/>
      <c r="W122" s="42"/>
      <c r="X122" s="53"/>
      <c r="Y122" s="43"/>
      <c r="Z122" s="42"/>
      <c r="AA122" s="43"/>
      <c r="AB122" s="43"/>
      <c r="AC122" s="42"/>
      <c r="AD122" s="43" t="str">
        <f>IF(E122="","",IF(T122=פרמטרים!$T$6,פרמטרים!$V$8,פרמטרים!$V$3))</f>
        <v/>
      </c>
      <c r="AE122" s="42"/>
      <c r="AF122" s="121" t="str">
        <f>IF(E122="","",IF(AD122="הוחלט לא להנגיש",פרמטרים!$AF$7,IF(AD122="בוצע",פרמטרים!$AF$6,IF(OR('רשימת מאגרים'!O122=פרמטרים!$J$3,AND('רשימת מאגרים'!O122=פרמטרים!$J$4,'רשימת מאגרים'!M122&lt;&gt;"")),פרמטרים!$AF$3,IF(OR('רשימת מאגרים'!O122=פרמטרים!$J$4,AND('רשימת מאגרים'!O122=פרמטרים!$J$5,'רשימת מאגרים'!M122&lt;&gt;"")),פרמטרים!$AF$4,פרמטרים!$AF$5)))))</f>
        <v/>
      </c>
      <c r="AG122" s="42"/>
      <c r="AH122" s="121" t="str">
        <f>IF(E122="","",IF(AD122="הוחלט לא להנגיש",פרמטרים!$AF$7,IF(AD122="בוצע",פרמטרים!$AF$6,IF(T122=פרמטרים!$T$6,פרמטרים!$AF$7,IF(AB122=פרמטרים!$N$5,פרמטרים!$AF$3,IF(OR(AB122=פרמטרים!$N$4,T122=פרמטרים!$T$5),פרמטרים!$AF$4,פרמטרים!$AF$5))))))</f>
        <v/>
      </c>
      <c r="AI122" s="42"/>
      <c r="AJ122" s="121" t="str">
        <f t="shared" si="21"/>
        <v/>
      </c>
      <c r="AK122" s="42"/>
      <c r="AL122" s="123"/>
      <c r="AM122" s="123"/>
      <c r="AN122" s="124" t="str">
        <f t="shared" si="25"/>
        <v/>
      </c>
      <c r="AO122" s="42"/>
      <c r="AP122" s="126" t="str">
        <f t="shared" si="26"/>
        <v/>
      </c>
      <c r="AQ122" s="126"/>
      <c r="AR122" s="53"/>
      <c r="AS122" s="53"/>
      <c r="AT122" s="53"/>
      <c r="AU122" s="127"/>
      <c r="AV122" s="42"/>
      <c r="AW122" s="42"/>
      <c r="AX122" s="83" t="str">
        <f t="shared" si="29"/>
        <v/>
      </c>
      <c r="AY122" s="87" t="str">
        <f t="shared" si="27"/>
        <v/>
      </c>
      <c r="AZ122" s="87" t="str">
        <f t="shared" si="28"/>
        <v/>
      </c>
    </row>
    <row r="123" spans="1:52">
      <c r="A123" s="30" t="str">
        <f t="shared" si="23"/>
        <v>משרד האנרגיה</v>
      </c>
      <c r="B123" s="31" t="str">
        <f t="shared" si="24"/>
        <v>energy</v>
      </c>
      <c r="C123" s="23">
        <v>118</v>
      </c>
      <c r="D123" s="23" t="str">
        <f>IF(E123="","",IF(סימול="","לא הוגדר שם משרד",CONCATENATE(סימול,".DB.",COUNTIF($B$5:B122,$B123)+1)))</f>
        <v/>
      </c>
      <c r="E123" s="41"/>
      <c r="F123" s="52"/>
      <c r="G123" s="43"/>
      <c r="H123" s="42"/>
      <c r="I123" s="43"/>
      <c r="J123" s="42"/>
      <c r="K123" s="43"/>
      <c r="L123" s="42"/>
      <c r="M123" s="43"/>
      <c r="N123" s="42"/>
      <c r="O123" s="43"/>
      <c r="P123" s="42"/>
      <c r="Q123" s="42"/>
      <c r="R123" s="42"/>
      <c r="S123" s="43"/>
      <c r="T123" s="43"/>
      <c r="U123" s="42"/>
      <c r="V123" s="43"/>
      <c r="W123" s="42"/>
      <c r="X123" s="53"/>
      <c r="Y123" s="43"/>
      <c r="Z123" s="42"/>
      <c r="AA123" s="43"/>
      <c r="AB123" s="43"/>
      <c r="AC123" s="42"/>
      <c r="AD123" s="43" t="str">
        <f>IF(E123="","",IF(T123=פרמטרים!$T$6,פרמטרים!$V$8,פרמטרים!$V$3))</f>
        <v/>
      </c>
      <c r="AE123" s="42"/>
      <c r="AF123" s="121" t="str">
        <f>IF(E123="","",IF(AD123="הוחלט לא להנגיש",פרמטרים!$AF$7,IF(AD123="בוצע",פרמטרים!$AF$6,IF(OR('רשימת מאגרים'!O123=פרמטרים!$J$3,AND('רשימת מאגרים'!O123=פרמטרים!$J$4,'רשימת מאגרים'!M123&lt;&gt;"")),פרמטרים!$AF$3,IF(OR('רשימת מאגרים'!O123=פרמטרים!$J$4,AND('רשימת מאגרים'!O123=פרמטרים!$J$5,'רשימת מאגרים'!M123&lt;&gt;"")),פרמטרים!$AF$4,פרמטרים!$AF$5)))))</f>
        <v/>
      </c>
      <c r="AG123" s="42"/>
      <c r="AH123" s="121" t="str">
        <f>IF(E123="","",IF(AD123="הוחלט לא להנגיש",פרמטרים!$AF$7,IF(AD123="בוצע",פרמטרים!$AF$6,IF(T123=פרמטרים!$T$6,פרמטרים!$AF$7,IF(AB123=פרמטרים!$N$5,פרמטרים!$AF$3,IF(OR(AB123=פרמטרים!$N$4,T123=פרמטרים!$T$5),פרמטרים!$AF$4,פרמטרים!$AF$5))))))</f>
        <v/>
      </c>
      <c r="AI123" s="42"/>
      <c r="AJ123" s="121" t="str">
        <f t="shared" si="21"/>
        <v/>
      </c>
      <c r="AK123" s="42"/>
      <c r="AL123" s="123"/>
      <c r="AM123" s="123"/>
      <c r="AN123" s="124" t="str">
        <f t="shared" si="25"/>
        <v/>
      </c>
      <c r="AO123" s="42"/>
      <c r="AP123" s="126" t="str">
        <f t="shared" si="26"/>
        <v/>
      </c>
      <c r="AQ123" s="126"/>
      <c r="AR123" s="53"/>
      <c r="AS123" s="53"/>
      <c r="AT123" s="53"/>
      <c r="AU123" s="127"/>
      <c r="AV123" s="42"/>
      <c r="AW123" s="42"/>
      <c r="AX123" s="83" t="str">
        <f t="shared" si="29"/>
        <v/>
      </c>
      <c r="AY123" s="87" t="str">
        <f t="shared" si="27"/>
        <v/>
      </c>
      <c r="AZ123" s="87" t="str">
        <f t="shared" si="28"/>
        <v/>
      </c>
    </row>
    <row r="124" spans="1:52">
      <c r="A124" s="30" t="str">
        <f t="shared" si="23"/>
        <v>משרד האנרגיה</v>
      </c>
      <c r="B124" s="31" t="str">
        <f t="shared" si="24"/>
        <v>energy</v>
      </c>
      <c r="C124" s="23">
        <v>119</v>
      </c>
      <c r="D124" s="23" t="str">
        <f>IF(E124="","",IF(סימול="","לא הוגדר שם משרד",CONCATENATE(סימול,".DB.",COUNTIF($B$5:B123,$B124)+1)))</f>
        <v/>
      </c>
      <c r="E124" s="41"/>
      <c r="F124" s="52"/>
      <c r="G124" s="43"/>
      <c r="H124" s="42"/>
      <c r="I124" s="43"/>
      <c r="J124" s="42"/>
      <c r="K124" s="43"/>
      <c r="L124" s="42"/>
      <c r="M124" s="43"/>
      <c r="N124" s="42"/>
      <c r="O124" s="43"/>
      <c r="P124" s="42"/>
      <c r="Q124" s="42"/>
      <c r="R124" s="42"/>
      <c r="S124" s="43"/>
      <c r="T124" s="43"/>
      <c r="U124" s="42"/>
      <c r="V124" s="43"/>
      <c r="W124" s="42"/>
      <c r="X124" s="53"/>
      <c r="Y124" s="43"/>
      <c r="Z124" s="42"/>
      <c r="AA124" s="43"/>
      <c r="AB124" s="43"/>
      <c r="AC124" s="42"/>
      <c r="AD124" s="43" t="str">
        <f>IF(E124="","",IF(T124=פרמטרים!$T$6,פרמטרים!$V$8,פרמטרים!$V$3))</f>
        <v/>
      </c>
      <c r="AE124" s="42"/>
      <c r="AF124" s="121" t="str">
        <f>IF(E124="","",IF(AD124="הוחלט לא להנגיש",פרמטרים!$AF$7,IF(AD124="בוצע",פרמטרים!$AF$6,IF(OR('רשימת מאגרים'!O124=פרמטרים!$J$3,AND('רשימת מאגרים'!O124=פרמטרים!$J$4,'רשימת מאגרים'!M124&lt;&gt;"")),פרמטרים!$AF$3,IF(OR('רשימת מאגרים'!O124=פרמטרים!$J$4,AND('רשימת מאגרים'!O124=פרמטרים!$J$5,'רשימת מאגרים'!M124&lt;&gt;"")),פרמטרים!$AF$4,פרמטרים!$AF$5)))))</f>
        <v/>
      </c>
      <c r="AG124" s="42"/>
      <c r="AH124" s="121" t="str">
        <f>IF(E124="","",IF(AD124="הוחלט לא להנגיש",פרמטרים!$AF$7,IF(AD124="בוצע",פרמטרים!$AF$6,IF(T124=פרמטרים!$T$6,פרמטרים!$AF$7,IF(AB124=פרמטרים!$N$5,פרמטרים!$AF$3,IF(OR(AB124=פרמטרים!$N$4,T124=פרמטרים!$T$5),פרמטרים!$AF$4,פרמטרים!$AF$5))))))</f>
        <v/>
      </c>
      <c r="AI124" s="42"/>
      <c r="AJ124" s="121" t="str">
        <f t="shared" si="21"/>
        <v/>
      </c>
      <c r="AK124" s="42"/>
      <c r="AL124" s="123"/>
      <c r="AM124" s="123"/>
      <c r="AN124" s="124" t="str">
        <f t="shared" si="25"/>
        <v/>
      </c>
      <c r="AO124" s="42"/>
      <c r="AP124" s="126" t="str">
        <f t="shared" si="26"/>
        <v/>
      </c>
      <c r="AQ124" s="126"/>
      <c r="AR124" s="53"/>
      <c r="AS124" s="53"/>
      <c r="AT124" s="53"/>
      <c r="AU124" s="127"/>
      <c r="AV124" s="42"/>
      <c r="AW124" s="42"/>
      <c r="AX124" s="83" t="str">
        <f t="shared" si="29"/>
        <v/>
      </c>
      <c r="AY124" s="87" t="str">
        <f t="shared" si="27"/>
        <v/>
      </c>
      <c r="AZ124" s="87" t="str">
        <f t="shared" si="28"/>
        <v/>
      </c>
    </row>
    <row r="125" spans="1:52">
      <c r="A125" s="30" t="str">
        <f t="shared" si="23"/>
        <v>משרד האנרגיה</v>
      </c>
      <c r="B125" s="31" t="str">
        <f t="shared" si="24"/>
        <v>energy</v>
      </c>
      <c r="C125" s="23">
        <v>120</v>
      </c>
      <c r="D125" s="23" t="str">
        <f>IF(E125="","",IF(סימול="","לא הוגדר שם משרד",CONCATENATE(סימול,".DB.",COUNTIF($B$5:B124,$B125)+1)))</f>
        <v/>
      </c>
      <c r="E125" s="41"/>
      <c r="F125" s="52"/>
      <c r="G125" s="43"/>
      <c r="H125" s="42"/>
      <c r="I125" s="43"/>
      <c r="J125" s="42"/>
      <c r="K125" s="43"/>
      <c r="L125" s="42"/>
      <c r="M125" s="43"/>
      <c r="N125" s="42"/>
      <c r="O125" s="43"/>
      <c r="P125" s="42"/>
      <c r="Q125" s="42"/>
      <c r="R125" s="42"/>
      <c r="S125" s="43"/>
      <c r="T125" s="43"/>
      <c r="U125" s="42"/>
      <c r="V125" s="43"/>
      <c r="W125" s="42"/>
      <c r="X125" s="53"/>
      <c r="Y125" s="43"/>
      <c r="Z125" s="42"/>
      <c r="AA125" s="43"/>
      <c r="AB125" s="43"/>
      <c r="AC125" s="42"/>
      <c r="AD125" s="43" t="str">
        <f>IF(E125="","",IF(T125=פרמטרים!$T$6,פרמטרים!$V$8,פרמטרים!$V$3))</f>
        <v/>
      </c>
      <c r="AE125" s="42"/>
      <c r="AF125" s="121" t="str">
        <f>IF(E125="","",IF(AD125="הוחלט לא להנגיש",פרמטרים!$AF$7,IF(AD125="בוצע",פרמטרים!$AF$6,IF(OR('רשימת מאגרים'!O125=פרמטרים!$J$3,AND('רשימת מאגרים'!O125=פרמטרים!$J$4,'רשימת מאגרים'!M125&lt;&gt;"")),פרמטרים!$AF$3,IF(OR('רשימת מאגרים'!O125=פרמטרים!$J$4,AND('רשימת מאגרים'!O125=פרמטרים!$J$5,'רשימת מאגרים'!M125&lt;&gt;"")),פרמטרים!$AF$4,פרמטרים!$AF$5)))))</f>
        <v/>
      </c>
      <c r="AG125" s="42"/>
      <c r="AH125" s="121" t="str">
        <f>IF(E125="","",IF(AD125="הוחלט לא להנגיש",פרמטרים!$AF$7,IF(AD125="בוצע",פרמטרים!$AF$6,IF(T125=פרמטרים!$T$6,פרמטרים!$AF$7,IF(AB125=פרמטרים!$N$5,פרמטרים!$AF$3,IF(OR(AB125=פרמטרים!$N$4,T125=פרמטרים!$T$5),פרמטרים!$AF$4,פרמטרים!$AF$5))))))</f>
        <v/>
      </c>
      <c r="AI125" s="42"/>
      <c r="AJ125" s="121" t="str">
        <f t="shared" si="21"/>
        <v/>
      </c>
      <c r="AK125" s="42"/>
      <c r="AL125" s="123"/>
      <c r="AM125" s="123"/>
      <c r="AN125" s="124" t="str">
        <f t="shared" si="25"/>
        <v/>
      </c>
      <c r="AO125" s="42"/>
      <c r="AP125" s="126" t="str">
        <f t="shared" si="26"/>
        <v/>
      </c>
      <c r="AQ125" s="126"/>
      <c r="AR125" s="53"/>
      <c r="AS125" s="53"/>
      <c r="AT125" s="53"/>
      <c r="AU125" s="127"/>
      <c r="AV125" s="42"/>
      <c r="AW125" s="42"/>
      <c r="AX125" s="83" t="str">
        <f t="shared" si="29"/>
        <v/>
      </c>
      <c r="AY125" s="87" t="str">
        <f t="shared" si="27"/>
        <v/>
      </c>
      <c r="AZ125" s="87" t="str">
        <f t="shared" si="28"/>
        <v/>
      </c>
    </row>
    <row r="126" spans="1:52">
      <c r="A126" s="30" t="str">
        <f t="shared" si="23"/>
        <v>משרד האנרגיה</v>
      </c>
      <c r="B126" s="31" t="str">
        <f t="shared" si="24"/>
        <v>energy</v>
      </c>
      <c r="C126" s="23">
        <v>121</v>
      </c>
      <c r="D126" s="23" t="str">
        <f>IF(E126="","",IF(סימול="","לא הוגדר שם משרד",CONCATENATE(סימול,".DB.",COUNTIF($B$5:B125,$B126)+1)))</f>
        <v/>
      </c>
      <c r="E126" s="41"/>
      <c r="F126" s="52"/>
      <c r="G126" s="43"/>
      <c r="H126" s="42"/>
      <c r="I126" s="43"/>
      <c r="J126" s="42"/>
      <c r="K126" s="43"/>
      <c r="L126" s="42"/>
      <c r="M126" s="43"/>
      <c r="N126" s="42"/>
      <c r="O126" s="43"/>
      <c r="P126" s="42"/>
      <c r="Q126" s="42"/>
      <c r="R126" s="42"/>
      <c r="S126" s="43"/>
      <c r="T126" s="43"/>
      <c r="U126" s="42"/>
      <c r="V126" s="43"/>
      <c r="W126" s="42"/>
      <c r="X126" s="53"/>
      <c r="Y126" s="43"/>
      <c r="Z126" s="42"/>
      <c r="AA126" s="43"/>
      <c r="AB126" s="43"/>
      <c r="AC126" s="42"/>
      <c r="AD126" s="43" t="str">
        <f>IF(E126="","",IF(T126=פרמטרים!$T$6,פרמטרים!$V$8,פרמטרים!$V$3))</f>
        <v/>
      </c>
      <c r="AE126" s="42"/>
      <c r="AF126" s="121" t="str">
        <f>IF(E126="","",IF(AD126="הוחלט לא להנגיש",פרמטרים!$AF$7,IF(AD126="בוצע",פרמטרים!$AF$6,IF(OR('רשימת מאגרים'!O126=פרמטרים!$J$3,AND('רשימת מאגרים'!O126=פרמטרים!$J$4,'רשימת מאגרים'!M126&lt;&gt;"")),פרמטרים!$AF$3,IF(OR('רשימת מאגרים'!O126=פרמטרים!$J$4,AND('רשימת מאגרים'!O126=פרמטרים!$J$5,'רשימת מאגרים'!M126&lt;&gt;"")),פרמטרים!$AF$4,פרמטרים!$AF$5)))))</f>
        <v/>
      </c>
      <c r="AG126" s="42"/>
      <c r="AH126" s="121" t="str">
        <f>IF(E126="","",IF(AD126="הוחלט לא להנגיש",פרמטרים!$AF$7,IF(AD126="בוצע",פרמטרים!$AF$6,IF(T126=פרמטרים!$T$6,פרמטרים!$AF$7,IF(AB126=פרמטרים!$N$5,פרמטרים!$AF$3,IF(OR(AB126=פרמטרים!$N$4,T126=פרמטרים!$T$5),פרמטרים!$AF$4,פרמטרים!$AF$5))))))</f>
        <v/>
      </c>
      <c r="AI126" s="42"/>
      <c r="AJ126" s="121" t="str">
        <f t="shared" si="21"/>
        <v/>
      </c>
      <c r="AK126" s="42"/>
      <c r="AL126" s="123"/>
      <c r="AM126" s="123"/>
      <c r="AN126" s="124" t="str">
        <f t="shared" si="25"/>
        <v/>
      </c>
      <c r="AO126" s="42"/>
      <c r="AP126" s="126" t="str">
        <f t="shared" si="26"/>
        <v/>
      </c>
      <c r="AQ126" s="126"/>
      <c r="AR126" s="53"/>
      <c r="AS126" s="53"/>
      <c r="AT126" s="53"/>
      <c r="AU126" s="127"/>
      <c r="AV126" s="42"/>
      <c r="AW126" s="42"/>
      <c r="AX126" s="83" t="str">
        <f t="shared" si="29"/>
        <v/>
      </c>
      <c r="AY126" s="87" t="str">
        <f t="shared" si="27"/>
        <v/>
      </c>
      <c r="AZ126" s="87" t="str">
        <f t="shared" si="28"/>
        <v/>
      </c>
    </row>
    <row r="127" spans="1:52">
      <c r="A127" s="30" t="str">
        <f t="shared" si="23"/>
        <v>משרד האנרגיה</v>
      </c>
      <c r="B127" s="31" t="str">
        <f t="shared" si="24"/>
        <v>energy</v>
      </c>
      <c r="C127" s="23">
        <v>122</v>
      </c>
      <c r="D127" s="23" t="str">
        <f>IF(E127="","",IF(סימול="","לא הוגדר שם משרד",CONCATENATE(סימול,".DB.",COUNTIF($B$5:B126,$B127)+1)))</f>
        <v/>
      </c>
      <c r="E127" s="41"/>
      <c r="F127" s="52"/>
      <c r="G127" s="43"/>
      <c r="H127" s="42"/>
      <c r="I127" s="43"/>
      <c r="J127" s="42"/>
      <c r="K127" s="43"/>
      <c r="L127" s="42"/>
      <c r="M127" s="43"/>
      <c r="N127" s="42"/>
      <c r="O127" s="43"/>
      <c r="P127" s="42"/>
      <c r="Q127" s="42"/>
      <c r="R127" s="42"/>
      <c r="S127" s="43"/>
      <c r="T127" s="43"/>
      <c r="U127" s="42"/>
      <c r="V127" s="43"/>
      <c r="W127" s="42"/>
      <c r="X127" s="53"/>
      <c r="Y127" s="43"/>
      <c r="Z127" s="42"/>
      <c r="AA127" s="43"/>
      <c r="AB127" s="43"/>
      <c r="AC127" s="42"/>
      <c r="AD127" s="43" t="str">
        <f>IF(E127="","",IF(T127=פרמטרים!$T$6,פרמטרים!$V$8,פרמטרים!$V$3))</f>
        <v/>
      </c>
      <c r="AE127" s="42"/>
      <c r="AF127" s="121" t="str">
        <f>IF(E127="","",IF(AD127="הוחלט לא להנגיש",פרמטרים!$AF$7,IF(AD127="בוצע",פרמטרים!$AF$6,IF(OR('רשימת מאגרים'!O127=פרמטרים!$J$3,AND('רשימת מאגרים'!O127=פרמטרים!$J$4,'רשימת מאגרים'!M127&lt;&gt;"")),פרמטרים!$AF$3,IF(OR('רשימת מאגרים'!O127=פרמטרים!$J$4,AND('רשימת מאגרים'!O127=פרמטרים!$J$5,'רשימת מאגרים'!M127&lt;&gt;"")),פרמטרים!$AF$4,פרמטרים!$AF$5)))))</f>
        <v/>
      </c>
      <c r="AG127" s="42"/>
      <c r="AH127" s="121" t="str">
        <f>IF(E127="","",IF(AD127="הוחלט לא להנגיש",פרמטרים!$AF$7,IF(AD127="בוצע",פרמטרים!$AF$6,IF(T127=פרמטרים!$T$6,פרמטרים!$AF$7,IF(AB127=פרמטרים!$N$5,פרמטרים!$AF$3,IF(OR(AB127=פרמטרים!$N$4,T127=פרמטרים!$T$5),פרמטרים!$AF$4,פרמטרים!$AF$5))))))</f>
        <v/>
      </c>
      <c r="AI127" s="42"/>
      <c r="AJ127" s="121" t="str">
        <f t="shared" si="21"/>
        <v/>
      </c>
      <c r="AK127" s="42"/>
      <c r="AL127" s="123"/>
      <c r="AM127" s="123"/>
      <c r="AN127" s="124" t="str">
        <f t="shared" si="25"/>
        <v/>
      </c>
      <c r="AO127" s="42"/>
      <c r="AP127" s="126" t="str">
        <f t="shared" si="26"/>
        <v/>
      </c>
      <c r="AQ127" s="126"/>
      <c r="AR127" s="53"/>
      <c r="AS127" s="53"/>
      <c r="AT127" s="53"/>
      <c r="AU127" s="127"/>
      <c r="AV127" s="42"/>
      <c r="AW127" s="42"/>
      <c r="AX127" s="83" t="str">
        <f t="shared" si="29"/>
        <v/>
      </c>
      <c r="AY127" s="87" t="str">
        <f t="shared" si="27"/>
        <v/>
      </c>
      <c r="AZ127" s="87" t="str">
        <f t="shared" si="28"/>
        <v/>
      </c>
    </row>
    <row r="128" spans="1:52">
      <c r="A128" s="30" t="str">
        <f t="shared" si="23"/>
        <v>משרד האנרגיה</v>
      </c>
      <c r="B128" s="31" t="str">
        <f t="shared" si="24"/>
        <v>energy</v>
      </c>
      <c r="C128" s="23">
        <v>123</v>
      </c>
      <c r="D128" s="23" t="str">
        <f>IF(E128="","",IF(סימול="","לא הוגדר שם משרד",CONCATENATE(סימול,".DB.",COUNTIF($B$5:B127,$B128)+1)))</f>
        <v/>
      </c>
      <c r="E128" s="41"/>
      <c r="F128" s="52"/>
      <c r="G128" s="43"/>
      <c r="H128" s="42"/>
      <c r="I128" s="43"/>
      <c r="J128" s="42"/>
      <c r="K128" s="43"/>
      <c r="L128" s="42"/>
      <c r="M128" s="43"/>
      <c r="N128" s="42"/>
      <c r="O128" s="43"/>
      <c r="P128" s="42"/>
      <c r="Q128" s="42"/>
      <c r="R128" s="42"/>
      <c r="S128" s="43"/>
      <c r="T128" s="43"/>
      <c r="U128" s="42"/>
      <c r="V128" s="43"/>
      <c r="W128" s="42"/>
      <c r="X128" s="53"/>
      <c r="Y128" s="43"/>
      <c r="Z128" s="42"/>
      <c r="AA128" s="43"/>
      <c r="AB128" s="43"/>
      <c r="AC128" s="42"/>
      <c r="AD128" s="43" t="str">
        <f>IF(E128="","",IF(T128=פרמטרים!$T$6,פרמטרים!$V$8,פרמטרים!$V$3))</f>
        <v/>
      </c>
      <c r="AE128" s="42"/>
      <c r="AF128" s="121" t="str">
        <f>IF(E128="","",IF(AD128="הוחלט לא להנגיש",פרמטרים!$AF$7,IF(AD128="בוצע",פרמטרים!$AF$6,IF(OR('רשימת מאגרים'!O128=פרמטרים!$J$3,AND('רשימת מאגרים'!O128=פרמטרים!$J$4,'רשימת מאגרים'!M128&lt;&gt;"")),פרמטרים!$AF$3,IF(OR('רשימת מאגרים'!O128=פרמטרים!$J$4,AND('רשימת מאגרים'!O128=פרמטרים!$J$5,'רשימת מאגרים'!M128&lt;&gt;"")),פרמטרים!$AF$4,פרמטרים!$AF$5)))))</f>
        <v/>
      </c>
      <c r="AG128" s="42"/>
      <c r="AH128" s="121" t="str">
        <f>IF(E128="","",IF(AD128="הוחלט לא להנגיש",פרמטרים!$AF$7,IF(AD128="בוצע",פרמטרים!$AF$6,IF(T128=פרמטרים!$T$6,פרמטרים!$AF$7,IF(AB128=פרמטרים!$N$5,פרמטרים!$AF$3,IF(OR(AB128=פרמטרים!$N$4,T128=פרמטרים!$T$5),פרמטרים!$AF$4,פרמטרים!$AF$5))))))</f>
        <v/>
      </c>
      <c r="AI128" s="42"/>
      <c r="AJ128" s="121" t="str">
        <f t="shared" si="21"/>
        <v/>
      </c>
      <c r="AK128" s="42"/>
      <c r="AL128" s="123"/>
      <c r="AM128" s="123"/>
      <c r="AN128" s="124" t="str">
        <f t="shared" si="25"/>
        <v/>
      </c>
      <c r="AO128" s="42"/>
      <c r="AP128" s="126" t="str">
        <f t="shared" si="26"/>
        <v/>
      </c>
      <c r="AQ128" s="126"/>
      <c r="AR128" s="53"/>
      <c r="AS128" s="53"/>
      <c r="AT128" s="53"/>
      <c r="AU128" s="127"/>
      <c r="AV128" s="42"/>
      <c r="AW128" s="42"/>
      <c r="AX128" s="83" t="str">
        <f t="shared" si="29"/>
        <v/>
      </c>
      <c r="AY128" s="87" t="str">
        <f t="shared" si="27"/>
        <v/>
      </c>
      <c r="AZ128" s="87" t="str">
        <f t="shared" si="28"/>
        <v/>
      </c>
    </row>
    <row r="129" spans="1:52">
      <c r="A129" s="30" t="str">
        <f t="shared" si="23"/>
        <v>משרד האנרגיה</v>
      </c>
      <c r="B129" s="31" t="str">
        <f t="shared" si="24"/>
        <v>energy</v>
      </c>
      <c r="C129" s="23">
        <v>124</v>
      </c>
      <c r="D129" s="23" t="str">
        <f>IF(E129="","",IF(סימול="","לא הוגדר שם משרד",CONCATENATE(סימול,".DB.",COUNTIF($B$5:B128,$B129)+1)))</f>
        <v/>
      </c>
      <c r="E129" s="41"/>
      <c r="F129" s="52"/>
      <c r="G129" s="43"/>
      <c r="H129" s="42"/>
      <c r="I129" s="43"/>
      <c r="J129" s="42"/>
      <c r="K129" s="43"/>
      <c r="L129" s="42"/>
      <c r="M129" s="43"/>
      <c r="N129" s="42"/>
      <c r="O129" s="43"/>
      <c r="P129" s="42"/>
      <c r="Q129" s="42"/>
      <c r="R129" s="42"/>
      <c r="S129" s="43"/>
      <c r="T129" s="43"/>
      <c r="U129" s="42"/>
      <c r="V129" s="43"/>
      <c r="W129" s="42"/>
      <c r="X129" s="53"/>
      <c r="Y129" s="43"/>
      <c r="Z129" s="42"/>
      <c r="AA129" s="43"/>
      <c r="AB129" s="43"/>
      <c r="AC129" s="42"/>
      <c r="AD129" s="43" t="str">
        <f>IF(E129="","",IF(T129=פרמטרים!$T$6,פרמטרים!$V$8,פרמטרים!$V$3))</f>
        <v/>
      </c>
      <c r="AE129" s="42"/>
      <c r="AF129" s="121" t="str">
        <f>IF(E129="","",IF(AD129="הוחלט לא להנגיש",פרמטרים!$AF$7,IF(AD129="בוצע",פרמטרים!$AF$6,IF(OR('רשימת מאגרים'!O129=פרמטרים!$J$3,AND('רשימת מאגרים'!O129=פרמטרים!$J$4,'רשימת מאגרים'!M129&lt;&gt;"")),פרמטרים!$AF$3,IF(OR('רשימת מאגרים'!O129=פרמטרים!$J$4,AND('רשימת מאגרים'!O129=פרמטרים!$J$5,'רשימת מאגרים'!M129&lt;&gt;"")),פרמטרים!$AF$4,פרמטרים!$AF$5)))))</f>
        <v/>
      </c>
      <c r="AG129" s="42"/>
      <c r="AH129" s="121" t="str">
        <f>IF(E129="","",IF(AD129="הוחלט לא להנגיש",פרמטרים!$AF$7,IF(AD129="בוצע",פרמטרים!$AF$6,IF(T129=פרמטרים!$T$6,פרמטרים!$AF$7,IF(AB129=פרמטרים!$N$5,פרמטרים!$AF$3,IF(OR(AB129=פרמטרים!$N$4,T129=פרמטרים!$T$5),פרמטרים!$AF$4,פרמטרים!$AF$5))))))</f>
        <v/>
      </c>
      <c r="AI129" s="42"/>
      <c r="AJ129" s="121" t="str">
        <f t="shared" si="21"/>
        <v/>
      </c>
      <c r="AK129" s="42"/>
      <c r="AL129" s="123"/>
      <c r="AM129" s="123"/>
      <c r="AN129" s="124" t="str">
        <f t="shared" si="25"/>
        <v/>
      </c>
      <c r="AO129" s="42"/>
      <c r="AP129" s="126" t="str">
        <f t="shared" si="26"/>
        <v/>
      </c>
      <c r="AQ129" s="126"/>
      <c r="AR129" s="53"/>
      <c r="AS129" s="53"/>
      <c r="AT129" s="53"/>
      <c r="AU129" s="127"/>
      <c r="AV129" s="42"/>
      <c r="AW129" s="42"/>
      <c r="AX129" s="83" t="str">
        <f t="shared" si="29"/>
        <v/>
      </c>
      <c r="AY129" s="87" t="str">
        <f t="shared" si="27"/>
        <v/>
      </c>
      <c r="AZ129" s="87" t="str">
        <f t="shared" si="28"/>
        <v/>
      </c>
    </row>
    <row r="130" spans="1:52">
      <c r="A130" s="30" t="str">
        <f t="shared" si="23"/>
        <v>משרד האנרגיה</v>
      </c>
      <c r="B130" s="31" t="str">
        <f t="shared" si="24"/>
        <v>energy</v>
      </c>
      <c r="C130" s="23">
        <v>125</v>
      </c>
      <c r="D130" s="23" t="str">
        <f>IF(E130="","",IF(סימול="","לא הוגדר שם משרד",CONCATENATE(סימול,".DB.",COUNTIF($B$5:B129,$B130)+1)))</f>
        <v/>
      </c>
      <c r="E130" s="41"/>
      <c r="F130" s="52"/>
      <c r="G130" s="43"/>
      <c r="H130" s="42"/>
      <c r="I130" s="43"/>
      <c r="J130" s="42"/>
      <c r="K130" s="43"/>
      <c r="L130" s="42"/>
      <c r="M130" s="43"/>
      <c r="N130" s="42"/>
      <c r="O130" s="43"/>
      <c r="P130" s="42"/>
      <c r="Q130" s="42"/>
      <c r="R130" s="42"/>
      <c r="S130" s="43"/>
      <c r="T130" s="43"/>
      <c r="U130" s="42"/>
      <c r="V130" s="43"/>
      <c r="W130" s="42"/>
      <c r="X130" s="53"/>
      <c r="Y130" s="43"/>
      <c r="Z130" s="42"/>
      <c r="AA130" s="43"/>
      <c r="AB130" s="43"/>
      <c r="AC130" s="42"/>
      <c r="AD130" s="43" t="str">
        <f>IF(E130="","",IF(T130=פרמטרים!$T$6,פרמטרים!$V$8,פרמטרים!$V$3))</f>
        <v/>
      </c>
      <c r="AE130" s="42"/>
      <c r="AF130" s="121" t="str">
        <f>IF(E130="","",IF(AD130="הוחלט לא להנגיש",פרמטרים!$AF$7,IF(AD130="בוצע",פרמטרים!$AF$6,IF(OR('רשימת מאגרים'!O130=פרמטרים!$J$3,AND('רשימת מאגרים'!O130=פרמטרים!$J$4,'רשימת מאגרים'!M130&lt;&gt;"")),פרמטרים!$AF$3,IF(OR('רשימת מאגרים'!O130=פרמטרים!$J$4,AND('רשימת מאגרים'!O130=פרמטרים!$J$5,'רשימת מאגרים'!M130&lt;&gt;"")),פרמטרים!$AF$4,פרמטרים!$AF$5)))))</f>
        <v/>
      </c>
      <c r="AG130" s="42"/>
      <c r="AH130" s="121" t="str">
        <f>IF(E130="","",IF(AD130="הוחלט לא להנגיש",פרמטרים!$AF$7,IF(AD130="בוצע",פרמטרים!$AF$6,IF(T130=פרמטרים!$T$6,פרמטרים!$AF$7,IF(AB130=פרמטרים!$N$5,פרמטרים!$AF$3,IF(OR(AB130=פרמטרים!$N$4,T130=פרמטרים!$T$5),פרמטרים!$AF$4,פרמטרים!$AF$5))))))</f>
        <v/>
      </c>
      <c r="AI130" s="42"/>
      <c r="AJ130" s="121" t="str">
        <f t="shared" si="21"/>
        <v/>
      </c>
      <c r="AK130" s="42"/>
      <c r="AL130" s="123"/>
      <c r="AM130" s="123"/>
      <c r="AN130" s="124" t="str">
        <f t="shared" si="25"/>
        <v/>
      </c>
      <c r="AO130" s="42"/>
      <c r="AP130" s="126" t="str">
        <f t="shared" si="26"/>
        <v/>
      </c>
      <c r="AQ130" s="126"/>
      <c r="AR130" s="53"/>
      <c r="AS130" s="53"/>
      <c r="AT130" s="53"/>
      <c r="AU130" s="127"/>
      <c r="AV130" s="42"/>
      <c r="AW130" s="42"/>
      <c r="AX130" s="83" t="str">
        <f t="shared" si="29"/>
        <v/>
      </c>
      <c r="AY130" s="87" t="str">
        <f t="shared" si="27"/>
        <v/>
      </c>
      <c r="AZ130" s="87" t="str">
        <f t="shared" si="28"/>
        <v/>
      </c>
    </row>
    <row r="131" spans="1:52">
      <c r="A131" s="30" t="str">
        <f t="shared" si="23"/>
        <v>משרד האנרגיה</v>
      </c>
      <c r="B131" s="31" t="str">
        <f t="shared" si="24"/>
        <v>energy</v>
      </c>
      <c r="C131" s="23">
        <v>126</v>
      </c>
      <c r="D131" s="23" t="str">
        <f>IF(E131="","",IF(סימול="","לא הוגדר שם משרד",CONCATENATE(סימול,".DB.",COUNTIF($B$5:B130,$B131)+1)))</f>
        <v/>
      </c>
      <c r="E131" s="41"/>
      <c r="F131" s="52"/>
      <c r="G131" s="43"/>
      <c r="H131" s="42"/>
      <c r="I131" s="43"/>
      <c r="J131" s="42"/>
      <c r="K131" s="43"/>
      <c r="L131" s="42"/>
      <c r="M131" s="43"/>
      <c r="N131" s="42"/>
      <c r="O131" s="43"/>
      <c r="P131" s="42"/>
      <c r="Q131" s="42"/>
      <c r="R131" s="42"/>
      <c r="S131" s="43"/>
      <c r="T131" s="43"/>
      <c r="U131" s="42"/>
      <c r="V131" s="43"/>
      <c r="W131" s="42"/>
      <c r="X131" s="53"/>
      <c r="Y131" s="43"/>
      <c r="Z131" s="42"/>
      <c r="AA131" s="43"/>
      <c r="AB131" s="43"/>
      <c r="AC131" s="42"/>
      <c r="AD131" s="43" t="str">
        <f>IF(E131="","",IF(T131=פרמטרים!$T$6,פרמטרים!$V$8,פרמטרים!$V$3))</f>
        <v/>
      </c>
      <c r="AE131" s="42"/>
      <c r="AF131" s="121" t="str">
        <f>IF(E131="","",IF(AD131="הוחלט לא להנגיש",פרמטרים!$AF$7,IF(AD131="בוצע",פרמטרים!$AF$6,IF(OR('רשימת מאגרים'!O131=פרמטרים!$J$3,AND('רשימת מאגרים'!O131=פרמטרים!$J$4,'רשימת מאגרים'!M131&lt;&gt;"")),פרמטרים!$AF$3,IF(OR('רשימת מאגרים'!O131=פרמטרים!$J$4,AND('רשימת מאגרים'!O131=פרמטרים!$J$5,'רשימת מאגרים'!M131&lt;&gt;"")),פרמטרים!$AF$4,פרמטרים!$AF$5)))))</f>
        <v/>
      </c>
      <c r="AG131" s="42"/>
      <c r="AH131" s="121" t="str">
        <f>IF(E131="","",IF(AD131="הוחלט לא להנגיש",פרמטרים!$AF$7,IF(AD131="בוצע",פרמטרים!$AF$6,IF(T131=פרמטרים!$T$6,פרמטרים!$AF$7,IF(AB131=פרמטרים!$N$5,פרמטרים!$AF$3,IF(OR(AB131=פרמטרים!$N$4,T131=פרמטרים!$T$5),פרמטרים!$AF$4,פרמטרים!$AF$5))))))</f>
        <v/>
      </c>
      <c r="AI131" s="42"/>
      <c r="AJ131" s="121" t="str">
        <f t="shared" si="21"/>
        <v/>
      </c>
      <c r="AK131" s="42"/>
      <c r="AL131" s="123"/>
      <c r="AM131" s="123"/>
      <c r="AN131" s="124" t="str">
        <f t="shared" si="25"/>
        <v/>
      </c>
      <c r="AO131" s="42"/>
      <c r="AP131" s="126" t="str">
        <f t="shared" si="26"/>
        <v/>
      </c>
      <c r="AQ131" s="126"/>
      <c r="AR131" s="53"/>
      <c r="AS131" s="53"/>
      <c r="AT131" s="53"/>
      <c r="AU131" s="127"/>
      <c r="AV131" s="42"/>
      <c r="AW131" s="42"/>
      <c r="AX131" s="83" t="str">
        <f t="shared" si="29"/>
        <v/>
      </c>
      <c r="AY131" s="87" t="str">
        <f t="shared" si="27"/>
        <v/>
      </c>
      <c r="AZ131" s="87" t="str">
        <f t="shared" si="28"/>
        <v/>
      </c>
    </row>
    <row r="132" spans="1:52">
      <c r="A132" s="30" t="str">
        <f t="shared" si="23"/>
        <v>משרד האנרגיה</v>
      </c>
      <c r="B132" s="31" t="str">
        <f t="shared" si="24"/>
        <v>energy</v>
      </c>
      <c r="C132" s="23">
        <v>127</v>
      </c>
      <c r="D132" s="23" t="str">
        <f>IF(E132="","",IF(סימול="","לא הוגדר שם משרד",CONCATENATE(סימול,".DB.",COUNTIF($B$5:B131,$B132)+1)))</f>
        <v/>
      </c>
      <c r="E132" s="41"/>
      <c r="F132" s="52"/>
      <c r="G132" s="43"/>
      <c r="H132" s="42"/>
      <c r="I132" s="43"/>
      <c r="J132" s="42"/>
      <c r="K132" s="43"/>
      <c r="L132" s="42"/>
      <c r="M132" s="43"/>
      <c r="N132" s="42"/>
      <c r="O132" s="43"/>
      <c r="P132" s="42"/>
      <c r="Q132" s="42"/>
      <c r="R132" s="42"/>
      <c r="S132" s="43"/>
      <c r="T132" s="43"/>
      <c r="U132" s="42"/>
      <c r="V132" s="43"/>
      <c r="W132" s="42"/>
      <c r="X132" s="53"/>
      <c r="Y132" s="43"/>
      <c r="Z132" s="42"/>
      <c r="AA132" s="43"/>
      <c r="AB132" s="43"/>
      <c r="AC132" s="42"/>
      <c r="AD132" s="43" t="str">
        <f>IF(E132="","",IF(T132=פרמטרים!$T$6,פרמטרים!$V$8,פרמטרים!$V$3))</f>
        <v/>
      </c>
      <c r="AE132" s="42"/>
      <c r="AF132" s="121" t="str">
        <f>IF(E132="","",IF(AD132="הוחלט לא להנגיש",פרמטרים!$AF$7,IF(AD132="בוצע",פרמטרים!$AF$6,IF(OR('רשימת מאגרים'!O132=פרמטרים!$J$3,AND('רשימת מאגרים'!O132=פרמטרים!$J$4,'רשימת מאגרים'!M132&lt;&gt;"")),פרמטרים!$AF$3,IF(OR('רשימת מאגרים'!O132=פרמטרים!$J$4,AND('רשימת מאגרים'!O132=פרמטרים!$J$5,'רשימת מאגרים'!M132&lt;&gt;"")),פרמטרים!$AF$4,פרמטרים!$AF$5)))))</f>
        <v/>
      </c>
      <c r="AG132" s="42"/>
      <c r="AH132" s="121" t="str">
        <f>IF(E132="","",IF(AD132="הוחלט לא להנגיש",פרמטרים!$AF$7,IF(AD132="בוצע",פרמטרים!$AF$6,IF(T132=פרמטרים!$T$6,פרמטרים!$AF$7,IF(AB132=פרמטרים!$N$5,פרמטרים!$AF$3,IF(OR(AB132=פרמטרים!$N$4,T132=פרמטרים!$T$5),פרמטרים!$AF$4,פרמטרים!$AF$5))))))</f>
        <v/>
      </c>
      <c r="AI132" s="42"/>
      <c r="AJ132" s="121" t="str">
        <f t="shared" si="21"/>
        <v/>
      </c>
      <c r="AK132" s="42"/>
      <c r="AL132" s="123"/>
      <c r="AM132" s="123"/>
      <c r="AN132" s="124" t="str">
        <f t="shared" si="25"/>
        <v/>
      </c>
      <c r="AO132" s="42"/>
      <c r="AP132" s="126" t="str">
        <f t="shared" si="26"/>
        <v/>
      </c>
      <c r="AQ132" s="126"/>
      <c r="AR132" s="53"/>
      <c r="AS132" s="53"/>
      <c r="AT132" s="53"/>
      <c r="AU132" s="127"/>
      <c r="AV132" s="42"/>
      <c r="AW132" s="42"/>
      <c r="AX132" s="83" t="str">
        <f t="shared" si="29"/>
        <v/>
      </c>
      <c r="AY132" s="87" t="str">
        <f t="shared" si="27"/>
        <v/>
      </c>
      <c r="AZ132" s="87" t="str">
        <f t="shared" si="28"/>
        <v/>
      </c>
    </row>
    <row r="133" spans="1:52">
      <c r="A133" s="30" t="str">
        <f t="shared" si="23"/>
        <v>משרד האנרגיה</v>
      </c>
      <c r="B133" s="31" t="str">
        <f t="shared" si="24"/>
        <v>energy</v>
      </c>
      <c r="C133" s="23">
        <v>128</v>
      </c>
      <c r="D133" s="23" t="str">
        <f>IF(E133="","",IF(סימול="","לא הוגדר שם משרד",CONCATENATE(סימול,".DB.",COUNTIF($B$5:B132,$B133)+1)))</f>
        <v/>
      </c>
      <c r="E133" s="41"/>
      <c r="F133" s="52"/>
      <c r="G133" s="43"/>
      <c r="H133" s="42"/>
      <c r="I133" s="43"/>
      <c r="J133" s="42"/>
      <c r="K133" s="43"/>
      <c r="L133" s="42"/>
      <c r="M133" s="43"/>
      <c r="N133" s="42"/>
      <c r="O133" s="43"/>
      <c r="P133" s="42"/>
      <c r="Q133" s="42"/>
      <c r="R133" s="42"/>
      <c r="S133" s="43"/>
      <c r="T133" s="43"/>
      <c r="U133" s="42"/>
      <c r="V133" s="43"/>
      <c r="W133" s="42"/>
      <c r="X133" s="53"/>
      <c r="Y133" s="43"/>
      <c r="Z133" s="42"/>
      <c r="AA133" s="43"/>
      <c r="AB133" s="43"/>
      <c r="AC133" s="42"/>
      <c r="AD133" s="43" t="str">
        <f>IF(E133="","",IF(T133=פרמטרים!$T$6,פרמטרים!$V$8,פרמטרים!$V$3))</f>
        <v/>
      </c>
      <c r="AE133" s="42"/>
      <c r="AF133" s="121" t="str">
        <f>IF(E133="","",IF(AD133="הוחלט לא להנגיש",פרמטרים!$AF$7,IF(AD133="בוצע",פרמטרים!$AF$6,IF(OR('רשימת מאגרים'!O133=פרמטרים!$J$3,AND('רשימת מאגרים'!O133=פרמטרים!$J$4,'רשימת מאגרים'!M133&lt;&gt;"")),פרמטרים!$AF$3,IF(OR('רשימת מאגרים'!O133=פרמטרים!$J$4,AND('רשימת מאגרים'!O133=פרמטרים!$J$5,'רשימת מאגרים'!M133&lt;&gt;"")),פרמטרים!$AF$4,פרמטרים!$AF$5)))))</f>
        <v/>
      </c>
      <c r="AG133" s="42"/>
      <c r="AH133" s="121" t="str">
        <f>IF(E133="","",IF(AD133="הוחלט לא להנגיש",פרמטרים!$AF$7,IF(AD133="בוצע",פרמטרים!$AF$6,IF(T133=פרמטרים!$T$6,פרמטרים!$AF$7,IF(AB133=פרמטרים!$N$5,פרמטרים!$AF$3,IF(OR(AB133=פרמטרים!$N$4,T133=פרמטרים!$T$5),פרמטרים!$AF$4,פרמטרים!$AF$5))))))</f>
        <v/>
      </c>
      <c r="AI133" s="42"/>
      <c r="AJ133" s="121" t="str">
        <f t="shared" si="21"/>
        <v/>
      </c>
      <c r="AK133" s="42"/>
      <c r="AL133" s="123"/>
      <c r="AM133" s="123"/>
      <c r="AN133" s="124" t="str">
        <f t="shared" si="25"/>
        <v/>
      </c>
      <c r="AO133" s="42"/>
      <c r="AP133" s="126" t="str">
        <f t="shared" si="26"/>
        <v/>
      </c>
      <c r="AQ133" s="126"/>
      <c r="AR133" s="53"/>
      <c r="AS133" s="53"/>
      <c r="AT133" s="53"/>
      <c r="AU133" s="127"/>
      <c r="AV133" s="42"/>
      <c r="AW133" s="42"/>
      <c r="AX133" s="83" t="str">
        <f t="shared" si="29"/>
        <v/>
      </c>
      <c r="AY133" s="87" t="str">
        <f t="shared" si="27"/>
        <v/>
      </c>
      <c r="AZ133" s="87" t="str">
        <f t="shared" si="28"/>
        <v/>
      </c>
    </row>
    <row r="134" spans="1:52">
      <c r="A134" s="30" t="str">
        <f t="shared" ref="A134:A165" si="30">IF(המשרד="","",המשרד)</f>
        <v>משרד האנרגיה</v>
      </c>
      <c r="B134" s="31" t="str">
        <f t="shared" ref="B134:B165" si="31">IF(סימול="","",סימול)</f>
        <v>energy</v>
      </c>
      <c r="C134" s="23">
        <v>129</v>
      </c>
      <c r="D134" s="23" t="str">
        <f>IF(E134="","",IF(סימול="","לא הוגדר שם משרד",CONCATENATE(סימול,".DB.",COUNTIF($B$5:B133,$B134)+1)))</f>
        <v/>
      </c>
      <c r="E134" s="41"/>
      <c r="F134" s="52"/>
      <c r="G134" s="43"/>
      <c r="H134" s="42"/>
      <c r="I134" s="43"/>
      <c r="J134" s="42"/>
      <c r="K134" s="43"/>
      <c r="L134" s="42"/>
      <c r="M134" s="43"/>
      <c r="N134" s="42"/>
      <c r="O134" s="43"/>
      <c r="P134" s="42"/>
      <c r="Q134" s="42"/>
      <c r="R134" s="42"/>
      <c r="S134" s="43"/>
      <c r="T134" s="43"/>
      <c r="U134" s="42"/>
      <c r="V134" s="43"/>
      <c r="W134" s="42"/>
      <c r="X134" s="53"/>
      <c r="Y134" s="43"/>
      <c r="Z134" s="42"/>
      <c r="AA134" s="43"/>
      <c r="AB134" s="43"/>
      <c r="AC134" s="42"/>
      <c r="AD134" s="43" t="str">
        <f>IF(E134="","",IF(T134=פרמטרים!$T$6,פרמטרים!$V$8,פרמטרים!$V$3))</f>
        <v/>
      </c>
      <c r="AE134" s="42"/>
      <c r="AF134" s="121" t="str">
        <f>IF(E134="","",IF(AD134="הוחלט לא להנגיש",פרמטרים!$AF$7,IF(AD134="בוצע",פרמטרים!$AF$6,IF(OR('רשימת מאגרים'!O134=פרמטרים!$J$3,AND('רשימת מאגרים'!O134=פרמטרים!$J$4,'רשימת מאגרים'!M134&lt;&gt;"")),פרמטרים!$AF$3,IF(OR('רשימת מאגרים'!O134=פרמטרים!$J$4,AND('רשימת מאגרים'!O134=פרמטרים!$J$5,'רשימת מאגרים'!M134&lt;&gt;"")),פרמטרים!$AF$4,פרמטרים!$AF$5)))))</f>
        <v/>
      </c>
      <c r="AG134" s="42"/>
      <c r="AH134" s="121" t="str">
        <f>IF(E134="","",IF(AD134="הוחלט לא להנגיש",פרמטרים!$AF$7,IF(AD134="בוצע",פרמטרים!$AF$6,IF(T134=פרמטרים!$T$6,פרמטרים!$AF$7,IF(AB134=פרמטרים!$N$5,פרמטרים!$AF$3,IF(OR(AB134=פרמטרים!$N$4,T134=פרמטרים!$T$5),פרמטרים!$AF$4,פרמטרים!$AF$5))))))</f>
        <v/>
      </c>
      <c r="AI134" s="42"/>
      <c r="AJ134" s="121" t="str">
        <f t="shared" si="21"/>
        <v/>
      </c>
      <c r="AK134" s="42"/>
      <c r="AL134" s="123"/>
      <c r="AM134" s="123"/>
      <c r="AN134" s="124" t="str">
        <f t="shared" ref="AN134:AN165" si="32">IF($E134="","",IFERROR(AL134*$AL$1,0)+AM134)</f>
        <v/>
      </c>
      <c r="AO134" s="42"/>
      <c r="AP134" s="126" t="str">
        <f t="shared" ref="AP134:AP165" si="33">IF(E134="","",IF(Y134="","",Y134))</f>
        <v/>
      </c>
      <c r="AQ134" s="126"/>
      <c r="AR134" s="53"/>
      <c r="AS134" s="53"/>
      <c r="AT134" s="53"/>
      <c r="AU134" s="127"/>
      <c r="AV134" s="42"/>
      <c r="AW134" s="42"/>
      <c r="AX134" s="83" t="str">
        <f t="shared" si="29"/>
        <v/>
      </c>
      <c r="AY134" s="87" t="str">
        <f t="shared" ref="AY134:AY165" si="34">IFERROR(IF($AR134="","",YEAR($AR134)),"")</f>
        <v/>
      </c>
      <c r="AZ134" s="87" t="str">
        <f t="shared" ref="AZ134:AZ165" si="35">IFERROR(IF($AR134="","",CONCATENATE(IF(MONTH($AR134)&lt;4,"Q1",IF(MONTH($AR134)&lt;7,"Q2",IF($AR134&lt;10,"Q3","Q4"))),"/",YEAR($AR134))),"")</f>
        <v/>
      </c>
    </row>
    <row r="135" spans="1:52">
      <c r="A135" s="30" t="str">
        <f t="shared" si="30"/>
        <v>משרד האנרגיה</v>
      </c>
      <c r="B135" s="31" t="str">
        <f t="shared" si="31"/>
        <v>energy</v>
      </c>
      <c r="C135" s="23">
        <v>130</v>
      </c>
      <c r="D135" s="23" t="str">
        <f>IF(E135="","",IF(סימול="","לא הוגדר שם משרד",CONCATENATE(סימול,".DB.",COUNTIF($B$5:B134,$B135)+1)))</f>
        <v/>
      </c>
      <c r="E135" s="41"/>
      <c r="F135" s="52"/>
      <c r="G135" s="43"/>
      <c r="H135" s="42"/>
      <c r="I135" s="43"/>
      <c r="J135" s="42"/>
      <c r="K135" s="43"/>
      <c r="L135" s="42"/>
      <c r="M135" s="43"/>
      <c r="N135" s="42"/>
      <c r="O135" s="43"/>
      <c r="P135" s="42"/>
      <c r="Q135" s="42"/>
      <c r="R135" s="42"/>
      <c r="S135" s="43"/>
      <c r="T135" s="43"/>
      <c r="U135" s="42"/>
      <c r="V135" s="43"/>
      <c r="W135" s="42"/>
      <c r="X135" s="53"/>
      <c r="Y135" s="43"/>
      <c r="Z135" s="42"/>
      <c r="AA135" s="43"/>
      <c r="AB135" s="43"/>
      <c r="AC135" s="42"/>
      <c r="AD135" s="43" t="str">
        <f>IF(E135="","",IF(T135=פרמטרים!$T$6,פרמטרים!$V$8,פרמטרים!$V$3))</f>
        <v/>
      </c>
      <c r="AE135" s="42"/>
      <c r="AF135" s="121" t="str">
        <f>IF(E135="","",IF(AD135="הוחלט לא להנגיש",פרמטרים!$AF$7,IF(AD135="בוצע",פרמטרים!$AF$6,IF(OR('רשימת מאגרים'!O135=פרמטרים!$J$3,AND('רשימת מאגרים'!O135=פרמטרים!$J$4,'רשימת מאגרים'!M135&lt;&gt;"")),פרמטרים!$AF$3,IF(OR('רשימת מאגרים'!O135=פרמטרים!$J$4,AND('רשימת מאגרים'!O135=פרמטרים!$J$5,'רשימת מאגרים'!M135&lt;&gt;"")),פרמטרים!$AF$4,פרמטרים!$AF$5)))))</f>
        <v/>
      </c>
      <c r="AG135" s="42"/>
      <c r="AH135" s="121" t="str">
        <f>IF(E135="","",IF(AD135="הוחלט לא להנגיש",פרמטרים!$AF$7,IF(AD135="בוצע",פרמטרים!$AF$6,IF(T135=פרמטרים!$T$6,פרמטרים!$AF$7,IF(AB135=פרמטרים!$N$5,פרמטרים!$AF$3,IF(OR(AB135=פרמטרים!$N$4,T135=פרמטרים!$T$5),פרמטרים!$AF$4,פרמטרים!$AF$5))))))</f>
        <v/>
      </c>
      <c r="AI135" s="42"/>
      <c r="AJ135" s="121" t="str">
        <f t="shared" ref="AJ135:AJ198" si="36">IF($E135="","",IF($S135="כן","כן",""))</f>
        <v/>
      </c>
      <c r="AK135" s="42"/>
      <c r="AL135" s="123"/>
      <c r="AM135" s="123"/>
      <c r="AN135" s="124" t="str">
        <f t="shared" si="32"/>
        <v/>
      </c>
      <c r="AO135" s="42"/>
      <c r="AP135" s="126" t="str">
        <f t="shared" si="33"/>
        <v/>
      </c>
      <c r="AQ135" s="126"/>
      <c r="AR135" s="53"/>
      <c r="AS135" s="53"/>
      <c r="AT135" s="53"/>
      <c r="AU135" s="127"/>
      <c r="AV135" s="42"/>
      <c r="AW135" s="42"/>
      <c r="AX135" s="83" t="str">
        <f t="shared" ref="AX135:AX166" si="37">IF(E135="","","כן")</f>
        <v/>
      </c>
      <c r="AY135" s="87" t="str">
        <f t="shared" si="34"/>
        <v/>
      </c>
      <c r="AZ135" s="87" t="str">
        <f t="shared" si="35"/>
        <v/>
      </c>
    </row>
    <row r="136" spans="1:52">
      <c r="A136" s="30" t="str">
        <f t="shared" si="30"/>
        <v>משרד האנרגיה</v>
      </c>
      <c r="B136" s="31" t="str">
        <f t="shared" si="31"/>
        <v>energy</v>
      </c>
      <c r="C136" s="23">
        <v>131</v>
      </c>
      <c r="D136" s="23" t="str">
        <f>IF(E136="","",IF(סימול="","לא הוגדר שם משרד",CONCATENATE(סימול,".DB.",COUNTIF($B$5:B135,$B136)+1)))</f>
        <v/>
      </c>
      <c r="E136" s="41"/>
      <c r="F136" s="52"/>
      <c r="G136" s="43"/>
      <c r="H136" s="42"/>
      <c r="I136" s="43"/>
      <c r="J136" s="42"/>
      <c r="K136" s="43"/>
      <c r="L136" s="42"/>
      <c r="M136" s="43"/>
      <c r="N136" s="42"/>
      <c r="O136" s="43"/>
      <c r="P136" s="42"/>
      <c r="Q136" s="42"/>
      <c r="R136" s="42"/>
      <c r="S136" s="43"/>
      <c r="T136" s="43"/>
      <c r="U136" s="42"/>
      <c r="V136" s="43"/>
      <c r="W136" s="42"/>
      <c r="X136" s="53"/>
      <c r="Y136" s="43"/>
      <c r="Z136" s="42"/>
      <c r="AA136" s="43"/>
      <c r="AB136" s="43"/>
      <c r="AC136" s="42"/>
      <c r="AD136" s="43" t="str">
        <f>IF(E136="","",IF(T136=פרמטרים!$T$6,פרמטרים!$V$8,פרמטרים!$V$3))</f>
        <v/>
      </c>
      <c r="AE136" s="42"/>
      <c r="AF136" s="121" t="str">
        <f>IF(E136="","",IF(AD136="הוחלט לא להנגיש",פרמטרים!$AF$7,IF(AD136="בוצע",פרמטרים!$AF$6,IF(OR('רשימת מאגרים'!O136=פרמטרים!$J$3,AND('רשימת מאגרים'!O136=פרמטרים!$J$4,'רשימת מאגרים'!M136&lt;&gt;"")),פרמטרים!$AF$3,IF(OR('רשימת מאגרים'!O136=פרמטרים!$J$4,AND('רשימת מאגרים'!O136=פרמטרים!$J$5,'רשימת מאגרים'!M136&lt;&gt;"")),פרמטרים!$AF$4,פרמטרים!$AF$5)))))</f>
        <v/>
      </c>
      <c r="AG136" s="42"/>
      <c r="AH136" s="121" t="str">
        <f>IF(E136="","",IF(AD136="הוחלט לא להנגיש",פרמטרים!$AF$7,IF(AD136="בוצע",פרמטרים!$AF$6,IF(T136=פרמטרים!$T$6,פרמטרים!$AF$7,IF(AB136=פרמטרים!$N$5,פרמטרים!$AF$3,IF(OR(AB136=פרמטרים!$N$4,T136=פרמטרים!$T$5),פרמטרים!$AF$4,פרמטרים!$AF$5))))))</f>
        <v/>
      </c>
      <c r="AI136" s="42"/>
      <c r="AJ136" s="121" t="str">
        <f t="shared" si="36"/>
        <v/>
      </c>
      <c r="AK136" s="42"/>
      <c r="AL136" s="123"/>
      <c r="AM136" s="123"/>
      <c r="AN136" s="124" t="str">
        <f t="shared" si="32"/>
        <v/>
      </c>
      <c r="AO136" s="42"/>
      <c r="AP136" s="126" t="str">
        <f t="shared" si="33"/>
        <v/>
      </c>
      <c r="AQ136" s="126"/>
      <c r="AR136" s="53"/>
      <c r="AS136" s="53"/>
      <c r="AT136" s="53"/>
      <c r="AU136" s="127"/>
      <c r="AV136" s="42"/>
      <c r="AW136" s="42"/>
      <c r="AX136" s="83" t="str">
        <f t="shared" si="37"/>
        <v/>
      </c>
      <c r="AY136" s="87" t="str">
        <f t="shared" si="34"/>
        <v/>
      </c>
      <c r="AZ136" s="87" t="str">
        <f t="shared" si="35"/>
        <v/>
      </c>
    </row>
    <row r="137" spans="1:52">
      <c r="A137" s="30" t="str">
        <f t="shared" si="30"/>
        <v>משרד האנרגיה</v>
      </c>
      <c r="B137" s="31" t="str">
        <f t="shared" si="31"/>
        <v>energy</v>
      </c>
      <c r="C137" s="23">
        <v>132</v>
      </c>
      <c r="D137" s="23" t="str">
        <f>IF(E137="","",IF(סימול="","לא הוגדר שם משרד",CONCATENATE(סימול,".DB.",COUNTIF($B$5:B136,$B137)+1)))</f>
        <v/>
      </c>
      <c r="E137" s="41"/>
      <c r="F137" s="52"/>
      <c r="G137" s="43"/>
      <c r="H137" s="42"/>
      <c r="I137" s="43"/>
      <c r="J137" s="42"/>
      <c r="K137" s="43"/>
      <c r="L137" s="42"/>
      <c r="M137" s="43"/>
      <c r="N137" s="42"/>
      <c r="O137" s="43"/>
      <c r="P137" s="42"/>
      <c r="Q137" s="42"/>
      <c r="R137" s="42"/>
      <c r="S137" s="43"/>
      <c r="T137" s="43"/>
      <c r="U137" s="42"/>
      <c r="V137" s="43"/>
      <c r="W137" s="42"/>
      <c r="X137" s="53"/>
      <c r="Y137" s="43"/>
      <c r="Z137" s="42"/>
      <c r="AA137" s="43"/>
      <c r="AB137" s="43"/>
      <c r="AC137" s="42"/>
      <c r="AD137" s="43" t="str">
        <f>IF(E137="","",IF(T137=פרמטרים!$T$6,פרמטרים!$V$8,פרמטרים!$V$3))</f>
        <v/>
      </c>
      <c r="AE137" s="42"/>
      <c r="AF137" s="121" t="str">
        <f>IF(E137="","",IF(AD137="הוחלט לא להנגיש",פרמטרים!$AF$7,IF(AD137="בוצע",פרמטרים!$AF$6,IF(OR('רשימת מאגרים'!O137=פרמטרים!$J$3,AND('רשימת מאגרים'!O137=פרמטרים!$J$4,'רשימת מאגרים'!M137&lt;&gt;"")),פרמטרים!$AF$3,IF(OR('רשימת מאגרים'!O137=פרמטרים!$J$4,AND('רשימת מאגרים'!O137=פרמטרים!$J$5,'רשימת מאגרים'!M137&lt;&gt;"")),פרמטרים!$AF$4,פרמטרים!$AF$5)))))</f>
        <v/>
      </c>
      <c r="AG137" s="42"/>
      <c r="AH137" s="121" t="str">
        <f>IF(E137="","",IF(AD137="הוחלט לא להנגיש",פרמטרים!$AF$7,IF(AD137="בוצע",פרמטרים!$AF$6,IF(T137=פרמטרים!$T$6,פרמטרים!$AF$7,IF(AB137=פרמטרים!$N$5,פרמטרים!$AF$3,IF(OR(AB137=פרמטרים!$N$4,T137=פרמטרים!$T$5),פרמטרים!$AF$4,פרמטרים!$AF$5))))))</f>
        <v/>
      </c>
      <c r="AI137" s="42"/>
      <c r="AJ137" s="121" t="str">
        <f t="shared" si="36"/>
        <v/>
      </c>
      <c r="AK137" s="42"/>
      <c r="AL137" s="123"/>
      <c r="AM137" s="123"/>
      <c r="AN137" s="124" t="str">
        <f t="shared" si="32"/>
        <v/>
      </c>
      <c r="AO137" s="42"/>
      <c r="AP137" s="126" t="str">
        <f t="shared" si="33"/>
        <v/>
      </c>
      <c r="AQ137" s="126"/>
      <c r="AR137" s="53"/>
      <c r="AS137" s="53"/>
      <c r="AT137" s="53"/>
      <c r="AU137" s="127"/>
      <c r="AV137" s="42"/>
      <c r="AW137" s="42"/>
      <c r="AX137" s="83" t="str">
        <f t="shared" si="37"/>
        <v/>
      </c>
      <c r="AY137" s="87" t="str">
        <f t="shared" si="34"/>
        <v/>
      </c>
      <c r="AZ137" s="87" t="str">
        <f t="shared" si="35"/>
        <v/>
      </c>
    </row>
    <row r="138" spans="1:52">
      <c r="A138" s="30" t="str">
        <f t="shared" si="30"/>
        <v>משרד האנרגיה</v>
      </c>
      <c r="B138" s="31" t="str">
        <f t="shared" si="31"/>
        <v>energy</v>
      </c>
      <c r="C138" s="23">
        <v>133</v>
      </c>
      <c r="D138" s="23" t="str">
        <f>IF(E138="","",IF(סימול="","לא הוגדר שם משרד",CONCATENATE(סימול,".DB.",COUNTIF($B$5:B137,$B138)+1)))</f>
        <v/>
      </c>
      <c r="E138" s="41"/>
      <c r="F138" s="52"/>
      <c r="G138" s="43"/>
      <c r="H138" s="42"/>
      <c r="I138" s="43"/>
      <c r="J138" s="42"/>
      <c r="K138" s="43"/>
      <c r="L138" s="42"/>
      <c r="M138" s="43"/>
      <c r="N138" s="42"/>
      <c r="O138" s="43"/>
      <c r="P138" s="42"/>
      <c r="Q138" s="42"/>
      <c r="R138" s="42"/>
      <c r="S138" s="43"/>
      <c r="T138" s="43"/>
      <c r="U138" s="42"/>
      <c r="V138" s="43"/>
      <c r="W138" s="42"/>
      <c r="X138" s="53"/>
      <c r="Y138" s="43"/>
      <c r="Z138" s="42"/>
      <c r="AA138" s="43"/>
      <c r="AB138" s="43"/>
      <c r="AC138" s="42"/>
      <c r="AD138" s="43" t="str">
        <f>IF(E138="","",IF(T138=פרמטרים!$T$6,פרמטרים!$V$8,פרמטרים!$V$3))</f>
        <v/>
      </c>
      <c r="AE138" s="42"/>
      <c r="AF138" s="121" t="str">
        <f>IF(E138="","",IF(AD138="הוחלט לא להנגיש",פרמטרים!$AF$7,IF(AD138="בוצע",פרמטרים!$AF$6,IF(OR('רשימת מאגרים'!O138=פרמטרים!$J$3,AND('רשימת מאגרים'!O138=פרמטרים!$J$4,'רשימת מאגרים'!M138&lt;&gt;"")),פרמטרים!$AF$3,IF(OR('רשימת מאגרים'!O138=פרמטרים!$J$4,AND('רשימת מאגרים'!O138=פרמטרים!$J$5,'רשימת מאגרים'!M138&lt;&gt;"")),פרמטרים!$AF$4,פרמטרים!$AF$5)))))</f>
        <v/>
      </c>
      <c r="AG138" s="42"/>
      <c r="AH138" s="121" t="str">
        <f>IF(E138="","",IF(AD138="הוחלט לא להנגיש",פרמטרים!$AF$7,IF(AD138="בוצע",פרמטרים!$AF$6,IF(T138=פרמטרים!$T$6,פרמטרים!$AF$7,IF(AB138=פרמטרים!$N$5,פרמטרים!$AF$3,IF(OR(AB138=פרמטרים!$N$4,T138=פרמטרים!$T$5),פרמטרים!$AF$4,פרמטרים!$AF$5))))))</f>
        <v/>
      </c>
      <c r="AI138" s="42"/>
      <c r="AJ138" s="121" t="str">
        <f t="shared" si="36"/>
        <v/>
      </c>
      <c r="AK138" s="42"/>
      <c r="AL138" s="123"/>
      <c r="AM138" s="123"/>
      <c r="AN138" s="124" t="str">
        <f t="shared" si="32"/>
        <v/>
      </c>
      <c r="AO138" s="42"/>
      <c r="AP138" s="126" t="str">
        <f t="shared" si="33"/>
        <v/>
      </c>
      <c r="AQ138" s="126"/>
      <c r="AR138" s="53"/>
      <c r="AS138" s="53"/>
      <c r="AT138" s="53"/>
      <c r="AU138" s="127"/>
      <c r="AV138" s="42"/>
      <c r="AW138" s="42"/>
      <c r="AX138" s="83" t="str">
        <f t="shared" si="37"/>
        <v/>
      </c>
      <c r="AY138" s="87" t="str">
        <f t="shared" si="34"/>
        <v/>
      </c>
      <c r="AZ138" s="87" t="str">
        <f t="shared" si="35"/>
        <v/>
      </c>
    </row>
    <row r="139" spans="1:52">
      <c r="A139" s="30" t="str">
        <f t="shared" si="30"/>
        <v>משרד האנרגיה</v>
      </c>
      <c r="B139" s="31" t="str">
        <f t="shared" si="31"/>
        <v>energy</v>
      </c>
      <c r="C139" s="23">
        <v>134</v>
      </c>
      <c r="D139" s="23" t="str">
        <f>IF(E139="","",IF(סימול="","לא הוגדר שם משרד",CONCATENATE(סימול,".DB.",COUNTIF($B$5:B138,$B139)+1)))</f>
        <v/>
      </c>
      <c r="E139" s="41"/>
      <c r="F139" s="52"/>
      <c r="G139" s="43"/>
      <c r="H139" s="42"/>
      <c r="I139" s="43"/>
      <c r="J139" s="42"/>
      <c r="K139" s="43"/>
      <c r="L139" s="42"/>
      <c r="M139" s="43"/>
      <c r="N139" s="42"/>
      <c r="O139" s="43"/>
      <c r="P139" s="42"/>
      <c r="Q139" s="42"/>
      <c r="R139" s="42"/>
      <c r="S139" s="43"/>
      <c r="T139" s="43"/>
      <c r="U139" s="42"/>
      <c r="V139" s="43"/>
      <c r="W139" s="42"/>
      <c r="X139" s="53"/>
      <c r="Y139" s="43"/>
      <c r="Z139" s="42"/>
      <c r="AA139" s="43"/>
      <c r="AB139" s="43"/>
      <c r="AC139" s="42"/>
      <c r="AD139" s="43" t="str">
        <f>IF(E139="","",IF(T139=פרמטרים!$T$6,פרמטרים!$V$8,פרמטרים!$V$3))</f>
        <v/>
      </c>
      <c r="AE139" s="42"/>
      <c r="AF139" s="121" t="str">
        <f>IF(E139="","",IF(AD139="הוחלט לא להנגיש",פרמטרים!$AF$7,IF(AD139="בוצע",פרמטרים!$AF$6,IF(OR('רשימת מאגרים'!O139=פרמטרים!$J$3,AND('רשימת מאגרים'!O139=פרמטרים!$J$4,'רשימת מאגרים'!M139&lt;&gt;"")),פרמטרים!$AF$3,IF(OR('רשימת מאגרים'!O139=פרמטרים!$J$4,AND('רשימת מאגרים'!O139=פרמטרים!$J$5,'רשימת מאגרים'!M139&lt;&gt;"")),פרמטרים!$AF$4,פרמטרים!$AF$5)))))</f>
        <v/>
      </c>
      <c r="AG139" s="42"/>
      <c r="AH139" s="121" t="str">
        <f>IF(E139="","",IF(AD139="הוחלט לא להנגיש",פרמטרים!$AF$7,IF(AD139="בוצע",פרמטרים!$AF$6,IF(T139=פרמטרים!$T$6,פרמטרים!$AF$7,IF(AB139=פרמטרים!$N$5,פרמטרים!$AF$3,IF(OR(AB139=פרמטרים!$N$4,T139=פרמטרים!$T$5),פרמטרים!$AF$4,פרמטרים!$AF$5))))))</f>
        <v/>
      </c>
      <c r="AI139" s="42"/>
      <c r="AJ139" s="121" t="str">
        <f t="shared" si="36"/>
        <v/>
      </c>
      <c r="AK139" s="42"/>
      <c r="AL139" s="123"/>
      <c r="AM139" s="123"/>
      <c r="AN139" s="124" t="str">
        <f t="shared" si="32"/>
        <v/>
      </c>
      <c r="AO139" s="42"/>
      <c r="AP139" s="126" t="str">
        <f t="shared" si="33"/>
        <v/>
      </c>
      <c r="AQ139" s="126"/>
      <c r="AR139" s="53"/>
      <c r="AS139" s="53"/>
      <c r="AT139" s="53"/>
      <c r="AU139" s="127"/>
      <c r="AV139" s="42"/>
      <c r="AW139" s="42"/>
      <c r="AX139" s="83" t="str">
        <f t="shared" si="37"/>
        <v/>
      </c>
      <c r="AY139" s="87" t="str">
        <f t="shared" si="34"/>
        <v/>
      </c>
      <c r="AZ139" s="87" t="str">
        <f t="shared" si="35"/>
        <v/>
      </c>
    </row>
    <row r="140" spans="1:52">
      <c r="A140" s="30" t="str">
        <f t="shared" si="30"/>
        <v>משרד האנרגיה</v>
      </c>
      <c r="B140" s="31" t="str">
        <f t="shared" si="31"/>
        <v>energy</v>
      </c>
      <c r="C140" s="23">
        <v>135</v>
      </c>
      <c r="D140" s="23" t="str">
        <f>IF(E140="","",IF(סימול="","לא הוגדר שם משרד",CONCATENATE(סימול,".DB.",COUNTIF($B$5:B139,$B140)+1)))</f>
        <v/>
      </c>
      <c r="E140" s="41"/>
      <c r="F140" s="52"/>
      <c r="G140" s="43"/>
      <c r="H140" s="42"/>
      <c r="I140" s="43"/>
      <c r="J140" s="42"/>
      <c r="K140" s="43"/>
      <c r="L140" s="42"/>
      <c r="M140" s="43"/>
      <c r="N140" s="42"/>
      <c r="O140" s="43"/>
      <c r="P140" s="42"/>
      <c r="Q140" s="42"/>
      <c r="R140" s="42"/>
      <c r="S140" s="43"/>
      <c r="T140" s="43"/>
      <c r="U140" s="42"/>
      <c r="V140" s="43"/>
      <c r="W140" s="42"/>
      <c r="X140" s="53"/>
      <c r="Y140" s="43"/>
      <c r="Z140" s="42"/>
      <c r="AA140" s="43"/>
      <c r="AB140" s="43"/>
      <c r="AC140" s="42"/>
      <c r="AD140" s="43" t="str">
        <f>IF(E140="","",IF(T140=פרמטרים!$T$6,פרמטרים!$V$8,פרמטרים!$V$3))</f>
        <v/>
      </c>
      <c r="AE140" s="42"/>
      <c r="AF140" s="121" t="str">
        <f>IF(E140="","",IF(AD140="הוחלט לא להנגיש",פרמטרים!$AF$7,IF(AD140="בוצע",פרמטרים!$AF$6,IF(OR('רשימת מאגרים'!O140=פרמטרים!$J$3,AND('רשימת מאגרים'!O140=פרמטרים!$J$4,'רשימת מאגרים'!M140&lt;&gt;"")),פרמטרים!$AF$3,IF(OR('רשימת מאגרים'!O140=פרמטרים!$J$4,AND('רשימת מאגרים'!O140=פרמטרים!$J$5,'רשימת מאגרים'!M140&lt;&gt;"")),פרמטרים!$AF$4,פרמטרים!$AF$5)))))</f>
        <v/>
      </c>
      <c r="AG140" s="42"/>
      <c r="AH140" s="121" t="str">
        <f>IF(E140="","",IF(AD140="הוחלט לא להנגיש",פרמטרים!$AF$7,IF(AD140="בוצע",פרמטרים!$AF$6,IF(T140=פרמטרים!$T$6,פרמטרים!$AF$7,IF(AB140=פרמטרים!$N$5,פרמטרים!$AF$3,IF(OR(AB140=פרמטרים!$N$4,T140=פרמטרים!$T$5),פרמטרים!$AF$4,פרמטרים!$AF$5))))))</f>
        <v/>
      </c>
      <c r="AI140" s="42"/>
      <c r="AJ140" s="121" t="str">
        <f t="shared" si="36"/>
        <v/>
      </c>
      <c r="AK140" s="42"/>
      <c r="AL140" s="123"/>
      <c r="AM140" s="123"/>
      <c r="AN140" s="124" t="str">
        <f t="shared" si="32"/>
        <v/>
      </c>
      <c r="AO140" s="42"/>
      <c r="AP140" s="126" t="str">
        <f t="shared" si="33"/>
        <v/>
      </c>
      <c r="AQ140" s="126"/>
      <c r="AR140" s="53"/>
      <c r="AS140" s="53"/>
      <c r="AT140" s="53"/>
      <c r="AU140" s="127"/>
      <c r="AV140" s="42"/>
      <c r="AW140" s="42"/>
      <c r="AX140" s="83" t="str">
        <f t="shared" si="37"/>
        <v/>
      </c>
      <c r="AY140" s="87" t="str">
        <f t="shared" si="34"/>
        <v/>
      </c>
      <c r="AZ140" s="87" t="str">
        <f t="shared" si="35"/>
        <v/>
      </c>
    </row>
    <row r="141" spans="1:52">
      <c r="A141" s="30" t="str">
        <f t="shared" si="30"/>
        <v>משרד האנרגיה</v>
      </c>
      <c r="B141" s="31" t="str">
        <f t="shared" si="31"/>
        <v>energy</v>
      </c>
      <c r="C141" s="23">
        <v>136</v>
      </c>
      <c r="D141" s="23" t="str">
        <f>IF(E141="","",IF(סימול="","לא הוגדר שם משרד",CONCATENATE(סימול,".DB.",COUNTIF($B$5:B140,$B141)+1)))</f>
        <v/>
      </c>
      <c r="E141" s="41"/>
      <c r="F141" s="52"/>
      <c r="G141" s="43"/>
      <c r="H141" s="42"/>
      <c r="I141" s="43"/>
      <c r="J141" s="42"/>
      <c r="K141" s="43"/>
      <c r="L141" s="42"/>
      <c r="M141" s="43"/>
      <c r="N141" s="42"/>
      <c r="O141" s="43"/>
      <c r="P141" s="42"/>
      <c r="Q141" s="42"/>
      <c r="R141" s="42"/>
      <c r="S141" s="43"/>
      <c r="T141" s="43"/>
      <c r="U141" s="42"/>
      <c r="V141" s="43"/>
      <c r="W141" s="42"/>
      <c r="X141" s="53"/>
      <c r="Y141" s="43"/>
      <c r="Z141" s="42"/>
      <c r="AA141" s="43"/>
      <c r="AB141" s="43"/>
      <c r="AC141" s="42"/>
      <c r="AD141" s="43" t="str">
        <f>IF(E141="","",IF(T141=פרמטרים!$T$6,פרמטרים!$V$8,פרמטרים!$V$3))</f>
        <v/>
      </c>
      <c r="AE141" s="42"/>
      <c r="AF141" s="121" t="str">
        <f>IF(E141="","",IF(AD141="הוחלט לא להנגיש",פרמטרים!$AF$7,IF(AD141="בוצע",פרמטרים!$AF$6,IF(OR('רשימת מאגרים'!O141=פרמטרים!$J$3,AND('רשימת מאגרים'!O141=פרמטרים!$J$4,'רשימת מאגרים'!M141&lt;&gt;"")),פרמטרים!$AF$3,IF(OR('רשימת מאגרים'!O141=פרמטרים!$J$4,AND('רשימת מאגרים'!O141=פרמטרים!$J$5,'רשימת מאגרים'!M141&lt;&gt;"")),פרמטרים!$AF$4,פרמטרים!$AF$5)))))</f>
        <v/>
      </c>
      <c r="AG141" s="42"/>
      <c r="AH141" s="121" t="str">
        <f>IF(E141="","",IF(AD141="הוחלט לא להנגיש",פרמטרים!$AF$7,IF(AD141="בוצע",פרמטרים!$AF$6,IF(T141=פרמטרים!$T$6,פרמטרים!$AF$7,IF(AB141=פרמטרים!$N$5,פרמטרים!$AF$3,IF(OR(AB141=פרמטרים!$N$4,T141=פרמטרים!$T$5),פרמטרים!$AF$4,פרמטרים!$AF$5))))))</f>
        <v/>
      </c>
      <c r="AI141" s="42"/>
      <c r="AJ141" s="121" t="str">
        <f t="shared" si="36"/>
        <v/>
      </c>
      <c r="AK141" s="42"/>
      <c r="AL141" s="123"/>
      <c r="AM141" s="123"/>
      <c r="AN141" s="124" t="str">
        <f t="shared" si="32"/>
        <v/>
      </c>
      <c r="AO141" s="42"/>
      <c r="AP141" s="126" t="str">
        <f t="shared" si="33"/>
        <v/>
      </c>
      <c r="AQ141" s="126"/>
      <c r="AR141" s="53"/>
      <c r="AS141" s="53"/>
      <c r="AT141" s="53"/>
      <c r="AU141" s="127"/>
      <c r="AV141" s="42"/>
      <c r="AW141" s="42"/>
      <c r="AX141" s="83" t="str">
        <f t="shared" si="37"/>
        <v/>
      </c>
      <c r="AY141" s="87" t="str">
        <f t="shared" si="34"/>
        <v/>
      </c>
      <c r="AZ141" s="87" t="str">
        <f t="shared" si="35"/>
        <v/>
      </c>
    </row>
    <row r="142" spans="1:52">
      <c r="A142" s="30" t="str">
        <f t="shared" si="30"/>
        <v>משרד האנרגיה</v>
      </c>
      <c r="B142" s="31" t="str">
        <f t="shared" si="31"/>
        <v>energy</v>
      </c>
      <c r="C142" s="23">
        <v>137</v>
      </c>
      <c r="D142" s="23" t="str">
        <f>IF(E142="","",IF(סימול="","לא הוגדר שם משרד",CONCATENATE(סימול,".DB.",COUNTIF($B$5:B141,$B142)+1)))</f>
        <v/>
      </c>
      <c r="E142" s="41"/>
      <c r="F142" s="52"/>
      <c r="G142" s="43"/>
      <c r="H142" s="42"/>
      <c r="I142" s="43"/>
      <c r="J142" s="42"/>
      <c r="K142" s="43"/>
      <c r="L142" s="42"/>
      <c r="M142" s="43"/>
      <c r="N142" s="42"/>
      <c r="O142" s="43"/>
      <c r="P142" s="42"/>
      <c r="Q142" s="42"/>
      <c r="R142" s="42"/>
      <c r="S142" s="43"/>
      <c r="T142" s="43"/>
      <c r="U142" s="42"/>
      <c r="V142" s="43"/>
      <c r="W142" s="42"/>
      <c r="X142" s="53"/>
      <c r="Y142" s="43"/>
      <c r="Z142" s="42"/>
      <c r="AA142" s="43"/>
      <c r="AB142" s="43"/>
      <c r="AC142" s="42"/>
      <c r="AD142" s="43" t="str">
        <f>IF(E142="","",IF(T142=פרמטרים!$T$6,פרמטרים!$V$8,פרמטרים!$V$3))</f>
        <v/>
      </c>
      <c r="AE142" s="42"/>
      <c r="AF142" s="121" t="str">
        <f>IF(E142="","",IF(AD142="הוחלט לא להנגיש",פרמטרים!$AF$7,IF(AD142="בוצע",פרמטרים!$AF$6,IF(OR('רשימת מאגרים'!O142=פרמטרים!$J$3,AND('רשימת מאגרים'!O142=פרמטרים!$J$4,'רשימת מאגרים'!M142&lt;&gt;"")),פרמטרים!$AF$3,IF(OR('רשימת מאגרים'!O142=פרמטרים!$J$4,AND('רשימת מאגרים'!O142=פרמטרים!$J$5,'רשימת מאגרים'!M142&lt;&gt;"")),פרמטרים!$AF$4,פרמטרים!$AF$5)))))</f>
        <v/>
      </c>
      <c r="AG142" s="42"/>
      <c r="AH142" s="121" t="str">
        <f>IF(E142="","",IF(AD142="הוחלט לא להנגיש",פרמטרים!$AF$7,IF(AD142="בוצע",פרמטרים!$AF$6,IF(T142=פרמטרים!$T$6,פרמטרים!$AF$7,IF(AB142=פרמטרים!$N$5,פרמטרים!$AF$3,IF(OR(AB142=פרמטרים!$N$4,T142=פרמטרים!$T$5),פרמטרים!$AF$4,פרמטרים!$AF$5))))))</f>
        <v/>
      </c>
      <c r="AI142" s="42"/>
      <c r="AJ142" s="121" t="str">
        <f t="shared" si="36"/>
        <v/>
      </c>
      <c r="AK142" s="42"/>
      <c r="AL142" s="123"/>
      <c r="AM142" s="123"/>
      <c r="AN142" s="124" t="str">
        <f t="shared" si="32"/>
        <v/>
      </c>
      <c r="AO142" s="42"/>
      <c r="AP142" s="126" t="str">
        <f t="shared" si="33"/>
        <v/>
      </c>
      <c r="AQ142" s="126"/>
      <c r="AR142" s="53"/>
      <c r="AS142" s="53"/>
      <c r="AT142" s="53"/>
      <c r="AU142" s="127"/>
      <c r="AV142" s="42"/>
      <c r="AW142" s="42"/>
      <c r="AX142" s="83" t="str">
        <f t="shared" si="37"/>
        <v/>
      </c>
      <c r="AY142" s="87" t="str">
        <f t="shared" si="34"/>
        <v/>
      </c>
      <c r="AZ142" s="87" t="str">
        <f t="shared" si="35"/>
        <v/>
      </c>
    </row>
    <row r="143" spans="1:52">
      <c r="A143" s="30" t="str">
        <f t="shared" si="30"/>
        <v>משרד האנרגיה</v>
      </c>
      <c r="B143" s="31" t="str">
        <f t="shared" si="31"/>
        <v>energy</v>
      </c>
      <c r="C143" s="23">
        <v>138</v>
      </c>
      <c r="D143" s="23" t="str">
        <f>IF(E143="","",IF(סימול="","לא הוגדר שם משרד",CONCATENATE(סימול,".DB.",COUNTIF($B$5:B142,$B143)+1)))</f>
        <v/>
      </c>
      <c r="E143" s="41"/>
      <c r="F143" s="52"/>
      <c r="G143" s="43"/>
      <c r="H143" s="42"/>
      <c r="I143" s="43"/>
      <c r="J143" s="42"/>
      <c r="K143" s="43"/>
      <c r="L143" s="42"/>
      <c r="M143" s="43"/>
      <c r="N143" s="42"/>
      <c r="O143" s="43"/>
      <c r="P143" s="42"/>
      <c r="Q143" s="42"/>
      <c r="R143" s="42"/>
      <c r="S143" s="43"/>
      <c r="T143" s="43"/>
      <c r="U143" s="42"/>
      <c r="V143" s="43"/>
      <c r="W143" s="42"/>
      <c r="X143" s="53"/>
      <c r="Y143" s="43"/>
      <c r="Z143" s="42"/>
      <c r="AA143" s="43"/>
      <c r="AB143" s="43"/>
      <c r="AC143" s="42"/>
      <c r="AD143" s="43" t="str">
        <f>IF(E143="","",IF(T143=פרמטרים!$T$6,פרמטרים!$V$8,פרמטרים!$V$3))</f>
        <v/>
      </c>
      <c r="AE143" s="42"/>
      <c r="AF143" s="121" t="str">
        <f>IF(E143="","",IF(AD143="הוחלט לא להנגיש",פרמטרים!$AF$7,IF(AD143="בוצע",פרמטרים!$AF$6,IF(OR('רשימת מאגרים'!O143=פרמטרים!$J$3,AND('רשימת מאגרים'!O143=פרמטרים!$J$4,'רשימת מאגרים'!M143&lt;&gt;"")),פרמטרים!$AF$3,IF(OR('רשימת מאגרים'!O143=פרמטרים!$J$4,AND('רשימת מאגרים'!O143=פרמטרים!$J$5,'רשימת מאגרים'!M143&lt;&gt;"")),פרמטרים!$AF$4,פרמטרים!$AF$5)))))</f>
        <v/>
      </c>
      <c r="AG143" s="42"/>
      <c r="AH143" s="121" t="str">
        <f>IF(E143="","",IF(AD143="הוחלט לא להנגיש",פרמטרים!$AF$7,IF(AD143="בוצע",פרמטרים!$AF$6,IF(T143=פרמטרים!$T$6,פרמטרים!$AF$7,IF(AB143=פרמטרים!$N$5,פרמטרים!$AF$3,IF(OR(AB143=פרמטרים!$N$4,T143=פרמטרים!$T$5),פרמטרים!$AF$4,פרמטרים!$AF$5))))))</f>
        <v/>
      </c>
      <c r="AI143" s="42"/>
      <c r="AJ143" s="121" t="str">
        <f t="shared" si="36"/>
        <v/>
      </c>
      <c r="AK143" s="42"/>
      <c r="AL143" s="123"/>
      <c r="AM143" s="123"/>
      <c r="AN143" s="124" t="str">
        <f t="shared" si="32"/>
        <v/>
      </c>
      <c r="AO143" s="42"/>
      <c r="AP143" s="126" t="str">
        <f t="shared" si="33"/>
        <v/>
      </c>
      <c r="AQ143" s="126"/>
      <c r="AR143" s="53"/>
      <c r="AS143" s="53"/>
      <c r="AT143" s="53"/>
      <c r="AU143" s="127"/>
      <c r="AV143" s="42"/>
      <c r="AW143" s="42"/>
      <c r="AX143" s="83" t="str">
        <f t="shared" si="37"/>
        <v/>
      </c>
      <c r="AY143" s="87" t="str">
        <f t="shared" si="34"/>
        <v/>
      </c>
      <c r="AZ143" s="87" t="str">
        <f t="shared" si="35"/>
        <v/>
      </c>
    </row>
    <row r="144" spans="1:52">
      <c r="A144" s="30" t="str">
        <f t="shared" si="30"/>
        <v>משרד האנרגיה</v>
      </c>
      <c r="B144" s="31" t="str">
        <f t="shared" si="31"/>
        <v>energy</v>
      </c>
      <c r="C144" s="23">
        <v>139</v>
      </c>
      <c r="D144" s="23" t="str">
        <f>IF(E144="","",IF(סימול="","לא הוגדר שם משרד",CONCATENATE(סימול,".DB.",COUNTIF($B$5:B143,$B144)+1)))</f>
        <v/>
      </c>
      <c r="E144" s="41"/>
      <c r="F144" s="52"/>
      <c r="G144" s="43"/>
      <c r="H144" s="42"/>
      <c r="I144" s="43"/>
      <c r="J144" s="42"/>
      <c r="K144" s="43"/>
      <c r="L144" s="42"/>
      <c r="M144" s="43"/>
      <c r="N144" s="42"/>
      <c r="O144" s="43"/>
      <c r="P144" s="42"/>
      <c r="Q144" s="42"/>
      <c r="R144" s="42"/>
      <c r="S144" s="43"/>
      <c r="T144" s="43"/>
      <c r="U144" s="42"/>
      <c r="V144" s="43"/>
      <c r="W144" s="42"/>
      <c r="X144" s="53"/>
      <c r="Y144" s="43"/>
      <c r="Z144" s="42"/>
      <c r="AA144" s="43"/>
      <c r="AB144" s="43"/>
      <c r="AC144" s="42"/>
      <c r="AD144" s="43" t="str">
        <f>IF(E144="","",IF(T144=פרמטרים!$T$6,פרמטרים!$V$8,פרמטרים!$V$3))</f>
        <v/>
      </c>
      <c r="AE144" s="42"/>
      <c r="AF144" s="121" t="str">
        <f>IF(E144="","",IF(AD144="הוחלט לא להנגיש",פרמטרים!$AF$7,IF(AD144="בוצע",פרמטרים!$AF$6,IF(OR('רשימת מאגרים'!O144=פרמטרים!$J$3,AND('רשימת מאגרים'!O144=פרמטרים!$J$4,'רשימת מאגרים'!M144&lt;&gt;"")),פרמטרים!$AF$3,IF(OR('רשימת מאגרים'!O144=פרמטרים!$J$4,AND('רשימת מאגרים'!O144=פרמטרים!$J$5,'רשימת מאגרים'!M144&lt;&gt;"")),פרמטרים!$AF$4,פרמטרים!$AF$5)))))</f>
        <v/>
      </c>
      <c r="AG144" s="42"/>
      <c r="AH144" s="121" t="str">
        <f>IF(E144="","",IF(AD144="הוחלט לא להנגיש",פרמטרים!$AF$7,IF(AD144="בוצע",פרמטרים!$AF$6,IF(T144=פרמטרים!$T$6,פרמטרים!$AF$7,IF(AB144=פרמטרים!$N$5,פרמטרים!$AF$3,IF(OR(AB144=פרמטרים!$N$4,T144=פרמטרים!$T$5),פרמטרים!$AF$4,פרמטרים!$AF$5))))))</f>
        <v/>
      </c>
      <c r="AI144" s="42"/>
      <c r="AJ144" s="121" t="str">
        <f t="shared" si="36"/>
        <v/>
      </c>
      <c r="AK144" s="42"/>
      <c r="AL144" s="123"/>
      <c r="AM144" s="123"/>
      <c r="AN144" s="124" t="str">
        <f t="shared" si="32"/>
        <v/>
      </c>
      <c r="AO144" s="42"/>
      <c r="AP144" s="126" t="str">
        <f t="shared" si="33"/>
        <v/>
      </c>
      <c r="AQ144" s="126"/>
      <c r="AR144" s="53"/>
      <c r="AS144" s="53"/>
      <c r="AT144" s="53"/>
      <c r="AU144" s="127"/>
      <c r="AV144" s="42"/>
      <c r="AW144" s="42"/>
      <c r="AX144" s="83" t="str">
        <f t="shared" si="37"/>
        <v/>
      </c>
      <c r="AY144" s="87" t="str">
        <f t="shared" si="34"/>
        <v/>
      </c>
      <c r="AZ144" s="87" t="str">
        <f t="shared" si="35"/>
        <v/>
      </c>
    </row>
    <row r="145" spans="1:52">
      <c r="A145" s="30" t="str">
        <f t="shared" si="30"/>
        <v>משרד האנרגיה</v>
      </c>
      <c r="B145" s="31" t="str">
        <f t="shared" si="31"/>
        <v>energy</v>
      </c>
      <c r="C145" s="23">
        <v>140</v>
      </c>
      <c r="D145" s="23" t="str">
        <f>IF(E145="","",IF(סימול="","לא הוגדר שם משרד",CONCATENATE(סימול,".DB.",COUNTIF($B$5:B144,$B145)+1)))</f>
        <v/>
      </c>
      <c r="E145" s="41"/>
      <c r="F145" s="52"/>
      <c r="G145" s="43"/>
      <c r="H145" s="42"/>
      <c r="I145" s="43"/>
      <c r="J145" s="42"/>
      <c r="K145" s="43"/>
      <c r="L145" s="42"/>
      <c r="M145" s="43"/>
      <c r="N145" s="42"/>
      <c r="O145" s="43"/>
      <c r="P145" s="42"/>
      <c r="Q145" s="42"/>
      <c r="R145" s="42"/>
      <c r="S145" s="43"/>
      <c r="T145" s="43"/>
      <c r="U145" s="42"/>
      <c r="V145" s="43"/>
      <c r="W145" s="42"/>
      <c r="X145" s="53"/>
      <c r="Y145" s="43"/>
      <c r="Z145" s="42"/>
      <c r="AA145" s="43"/>
      <c r="AB145" s="43"/>
      <c r="AC145" s="42"/>
      <c r="AD145" s="43" t="str">
        <f>IF(E145="","",IF(T145=פרמטרים!$T$6,פרמטרים!$V$8,פרמטרים!$V$3))</f>
        <v/>
      </c>
      <c r="AE145" s="42"/>
      <c r="AF145" s="121" t="str">
        <f>IF(E145="","",IF(AD145="הוחלט לא להנגיש",פרמטרים!$AF$7,IF(AD145="בוצע",פרמטרים!$AF$6,IF(OR('רשימת מאגרים'!O145=פרמטרים!$J$3,AND('רשימת מאגרים'!O145=פרמטרים!$J$4,'רשימת מאגרים'!M145&lt;&gt;"")),פרמטרים!$AF$3,IF(OR('רשימת מאגרים'!O145=פרמטרים!$J$4,AND('רשימת מאגרים'!O145=פרמטרים!$J$5,'רשימת מאגרים'!M145&lt;&gt;"")),פרמטרים!$AF$4,פרמטרים!$AF$5)))))</f>
        <v/>
      </c>
      <c r="AG145" s="42"/>
      <c r="AH145" s="121" t="str">
        <f>IF(E145="","",IF(AD145="הוחלט לא להנגיש",פרמטרים!$AF$7,IF(AD145="בוצע",פרמטרים!$AF$6,IF(T145=פרמטרים!$T$6,פרמטרים!$AF$7,IF(AB145=פרמטרים!$N$5,פרמטרים!$AF$3,IF(OR(AB145=פרמטרים!$N$4,T145=פרמטרים!$T$5),פרמטרים!$AF$4,פרמטרים!$AF$5))))))</f>
        <v/>
      </c>
      <c r="AI145" s="42"/>
      <c r="AJ145" s="121" t="str">
        <f t="shared" si="36"/>
        <v/>
      </c>
      <c r="AK145" s="42"/>
      <c r="AL145" s="123"/>
      <c r="AM145" s="123"/>
      <c r="AN145" s="124" t="str">
        <f t="shared" si="32"/>
        <v/>
      </c>
      <c r="AO145" s="42"/>
      <c r="AP145" s="126" t="str">
        <f t="shared" si="33"/>
        <v/>
      </c>
      <c r="AQ145" s="126"/>
      <c r="AR145" s="53"/>
      <c r="AS145" s="53"/>
      <c r="AT145" s="53"/>
      <c r="AU145" s="127"/>
      <c r="AV145" s="42"/>
      <c r="AW145" s="42"/>
      <c r="AX145" s="83" t="str">
        <f t="shared" si="37"/>
        <v/>
      </c>
      <c r="AY145" s="87" t="str">
        <f t="shared" si="34"/>
        <v/>
      </c>
      <c r="AZ145" s="87" t="str">
        <f t="shared" si="35"/>
        <v/>
      </c>
    </row>
    <row r="146" spans="1:52">
      <c r="A146" s="30" t="str">
        <f t="shared" si="30"/>
        <v>משרד האנרגיה</v>
      </c>
      <c r="B146" s="31" t="str">
        <f t="shared" si="31"/>
        <v>energy</v>
      </c>
      <c r="C146" s="23">
        <v>141</v>
      </c>
      <c r="D146" s="23" t="str">
        <f>IF(E146="","",IF(סימול="","לא הוגדר שם משרד",CONCATENATE(סימול,".DB.",COUNTIF($B$5:B145,$B146)+1)))</f>
        <v/>
      </c>
      <c r="E146" s="41"/>
      <c r="F146" s="52"/>
      <c r="G146" s="43"/>
      <c r="H146" s="42"/>
      <c r="I146" s="43"/>
      <c r="J146" s="42"/>
      <c r="K146" s="43"/>
      <c r="L146" s="42"/>
      <c r="M146" s="43"/>
      <c r="N146" s="42"/>
      <c r="O146" s="43"/>
      <c r="P146" s="42"/>
      <c r="Q146" s="42"/>
      <c r="R146" s="42"/>
      <c r="S146" s="43"/>
      <c r="T146" s="43"/>
      <c r="U146" s="42"/>
      <c r="V146" s="43"/>
      <c r="W146" s="42"/>
      <c r="X146" s="53"/>
      <c r="Y146" s="43"/>
      <c r="Z146" s="42"/>
      <c r="AA146" s="43"/>
      <c r="AB146" s="43"/>
      <c r="AC146" s="42"/>
      <c r="AD146" s="43" t="str">
        <f>IF(E146="","",IF(T146=פרמטרים!$T$6,פרמטרים!$V$8,פרמטרים!$V$3))</f>
        <v/>
      </c>
      <c r="AE146" s="42"/>
      <c r="AF146" s="121" t="str">
        <f>IF(E146="","",IF(AD146="הוחלט לא להנגיש",פרמטרים!$AF$7,IF(AD146="בוצע",פרמטרים!$AF$6,IF(OR('רשימת מאגרים'!O146=פרמטרים!$J$3,AND('רשימת מאגרים'!O146=פרמטרים!$J$4,'רשימת מאגרים'!M146&lt;&gt;"")),פרמטרים!$AF$3,IF(OR('רשימת מאגרים'!O146=פרמטרים!$J$4,AND('רשימת מאגרים'!O146=פרמטרים!$J$5,'רשימת מאגרים'!M146&lt;&gt;"")),פרמטרים!$AF$4,פרמטרים!$AF$5)))))</f>
        <v/>
      </c>
      <c r="AG146" s="42"/>
      <c r="AH146" s="121" t="str">
        <f>IF(E146="","",IF(AD146="הוחלט לא להנגיש",פרמטרים!$AF$7,IF(AD146="בוצע",פרמטרים!$AF$6,IF(T146=פרמטרים!$T$6,פרמטרים!$AF$7,IF(AB146=פרמטרים!$N$5,פרמטרים!$AF$3,IF(OR(AB146=פרמטרים!$N$4,T146=פרמטרים!$T$5),פרמטרים!$AF$4,פרמטרים!$AF$5))))))</f>
        <v/>
      </c>
      <c r="AI146" s="42"/>
      <c r="AJ146" s="121" t="str">
        <f t="shared" si="36"/>
        <v/>
      </c>
      <c r="AK146" s="42"/>
      <c r="AL146" s="123"/>
      <c r="AM146" s="123"/>
      <c r="AN146" s="124" t="str">
        <f t="shared" si="32"/>
        <v/>
      </c>
      <c r="AO146" s="42"/>
      <c r="AP146" s="126" t="str">
        <f t="shared" si="33"/>
        <v/>
      </c>
      <c r="AQ146" s="126"/>
      <c r="AR146" s="53"/>
      <c r="AS146" s="53"/>
      <c r="AT146" s="53"/>
      <c r="AU146" s="127"/>
      <c r="AV146" s="42"/>
      <c r="AW146" s="42"/>
      <c r="AX146" s="83" t="str">
        <f t="shared" si="37"/>
        <v/>
      </c>
      <c r="AY146" s="87" t="str">
        <f t="shared" si="34"/>
        <v/>
      </c>
      <c r="AZ146" s="87" t="str">
        <f t="shared" si="35"/>
        <v/>
      </c>
    </row>
    <row r="147" spans="1:52">
      <c r="A147" s="30" t="str">
        <f t="shared" si="30"/>
        <v>משרד האנרגיה</v>
      </c>
      <c r="B147" s="31" t="str">
        <f t="shared" si="31"/>
        <v>energy</v>
      </c>
      <c r="C147" s="23">
        <v>142</v>
      </c>
      <c r="D147" s="23" t="str">
        <f>IF(E147="","",IF(סימול="","לא הוגדר שם משרד",CONCATENATE(סימול,".DB.",COUNTIF($B$5:B146,$B147)+1)))</f>
        <v/>
      </c>
      <c r="E147" s="41"/>
      <c r="F147" s="52"/>
      <c r="G147" s="43"/>
      <c r="H147" s="42"/>
      <c r="I147" s="43"/>
      <c r="J147" s="42"/>
      <c r="K147" s="43"/>
      <c r="L147" s="42"/>
      <c r="M147" s="43"/>
      <c r="N147" s="42"/>
      <c r="O147" s="43"/>
      <c r="P147" s="42"/>
      <c r="Q147" s="42"/>
      <c r="R147" s="42"/>
      <c r="S147" s="43"/>
      <c r="T147" s="43"/>
      <c r="U147" s="42"/>
      <c r="V147" s="43"/>
      <c r="W147" s="42"/>
      <c r="X147" s="53"/>
      <c r="Y147" s="43"/>
      <c r="Z147" s="42"/>
      <c r="AA147" s="43"/>
      <c r="AB147" s="43"/>
      <c r="AC147" s="42"/>
      <c r="AD147" s="43" t="str">
        <f>IF(E147="","",IF(T147=פרמטרים!$T$6,פרמטרים!$V$8,פרמטרים!$V$3))</f>
        <v/>
      </c>
      <c r="AE147" s="42"/>
      <c r="AF147" s="121" t="str">
        <f>IF(E147="","",IF(AD147="הוחלט לא להנגיש",פרמטרים!$AF$7,IF(AD147="בוצע",פרמטרים!$AF$6,IF(OR('רשימת מאגרים'!O147=פרמטרים!$J$3,AND('רשימת מאגרים'!O147=פרמטרים!$J$4,'רשימת מאגרים'!M147&lt;&gt;"")),פרמטרים!$AF$3,IF(OR('רשימת מאגרים'!O147=פרמטרים!$J$4,AND('רשימת מאגרים'!O147=פרמטרים!$J$5,'רשימת מאגרים'!M147&lt;&gt;"")),פרמטרים!$AF$4,פרמטרים!$AF$5)))))</f>
        <v/>
      </c>
      <c r="AG147" s="42"/>
      <c r="AH147" s="121" t="str">
        <f>IF(E147="","",IF(AD147="הוחלט לא להנגיש",פרמטרים!$AF$7,IF(AD147="בוצע",פרמטרים!$AF$6,IF(T147=פרמטרים!$T$6,פרמטרים!$AF$7,IF(AB147=פרמטרים!$N$5,פרמטרים!$AF$3,IF(OR(AB147=פרמטרים!$N$4,T147=פרמטרים!$T$5),פרמטרים!$AF$4,פרמטרים!$AF$5))))))</f>
        <v/>
      </c>
      <c r="AI147" s="42"/>
      <c r="AJ147" s="121" t="str">
        <f t="shared" si="36"/>
        <v/>
      </c>
      <c r="AK147" s="42"/>
      <c r="AL147" s="123"/>
      <c r="AM147" s="123"/>
      <c r="AN147" s="124" t="str">
        <f t="shared" si="32"/>
        <v/>
      </c>
      <c r="AO147" s="42"/>
      <c r="AP147" s="126" t="str">
        <f t="shared" si="33"/>
        <v/>
      </c>
      <c r="AQ147" s="126"/>
      <c r="AR147" s="53"/>
      <c r="AS147" s="53"/>
      <c r="AT147" s="53"/>
      <c r="AU147" s="127"/>
      <c r="AV147" s="42"/>
      <c r="AW147" s="42"/>
      <c r="AX147" s="83" t="str">
        <f t="shared" si="37"/>
        <v/>
      </c>
      <c r="AY147" s="87" t="str">
        <f t="shared" si="34"/>
        <v/>
      </c>
      <c r="AZ147" s="87" t="str">
        <f t="shared" si="35"/>
        <v/>
      </c>
    </row>
    <row r="148" spans="1:52">
      <c r="A148" s="30" t="str">
        <f t="shared" si="30"/>
        <v>משרד האנרגיה</v>
      </c>
      <c r="B148" s="31" t="str">
        <f t="shared" si="31"/>
        <v>energy</v>
      </c>
      <c r="C148" s="23">
        <v>143</v>
      </c>
      <c r="D148" s="23" t="str">
        <f>IF(E148="","",IF(סימול="","לא הוגדר שם משרד",CONCATENATE(סימול,".DB.",COUNTIF($B$5:B147,$B148)+1)))</f>
        <v/>
      </c>
      <c r="E148" s="41"/>
      <c r="F148" s="52"/>
      <c r="G148" s="43"/>
      <c r="H148" s="42"/>
      <c r="I148" s="43"/>
      <c r="J148" s="42"/>
      <c r="K148" s="43"/>
      <c r="L148" s="42"/>
      <c r="M148" s="43"/>
      <c r="N148" s="42"/>
      <c r="O148" s="43"/>
      <c r="P148" s="42"/>
      <c r="Q148" s="42"/>
      <c r="R148" s="42"/>
      <c r="S148" s="43"/>
      <c r="T148" s="43"/>
      <c r="U148" s="42"/>
      <c r="V148" s="43"/>
      <c r="W148" s="42"/>
      <c r="X148" s="53"/>
      <c r="Y148" s="43"/>
      <c r="Z148" s="42"/>
      <c r="AA148" s="43"/>
      <c r="AB148" s="43"/>
      <c r="AC148" s="42"/>
      <c r="AD148" s="43" t="str">
        <f>IF(E148="","",IF(T148=פרמטרים!$T$6,פרמטרים!$V$8,פרמטרים!$V$3))</f>
        <v/>
      </c>
      <c r="AE148" s="42"/>
      <c r="AF148" s="121" t="str">
        <f>IF(E148="","",IF(AD148="הוחלט לא להנגיש",פרמטרים!$AF$7,IF(AD148="בוצע",פרמטרים!$AF$6,IF(OR('רשימת מאגרים'!O148=פרמטרים!$J$3,AND('רשימת מאגרים'!O148=פרמטרים!$J$4,'רשימת מאגרים'!M148&lt;&gt;"")),פרמטרים!$AF$3,IF(OR('רשימת מאגרים'!O148=פרמטרים!$J$4,AND('רשימת מאגרים'!O148=פרמטרים!$J$5,'רשימת מאגרים'!M148&lt;&gt;"")),פרמטרים!$AF$4,פרמטרים!$AF$5)))))</f>
        <v/>
      </c>
      <c r="AG148" s="42"/>
      <c r="AH148" s="121" t="str">
        <f>IF(E148="","",IF(AD148="הוחלט לא להנגיש",פרמטרים!$AF$7,IF(AD148="בוצע",פרמטרים!$AF$6,IF(T148=פרמטרים!$T$6,פרמטרים!$AF$7,IF(AB148=פרמטרים!$N$5,פרמטרים!$AF$3,IF(OR(AB148=פרמטרים!$N$4,T148=פרמטרים!$T$5),פרמטרים!$AF$4,פרמטרים!$AF$5))))))</f>
        <v/>
      </c>
      <c r="AI148" s="42"/>
      <c r="AJ148" s="121" t="str">
        <f t="shared" si="36"/>
        <v/>
      </c>
      <c r="AK148" s="42"/>
      <c r="AL148" s="123"/>
      <c r="AM148" s="123"/>
      <c r="AN148" s="124" t="str">
        <f t="shared" si="32"/>
        <v/>
      </c>
      <c r="AO148" s="42"/>
      <c r="AP148" s="126" t="str">
        <f t="shared" si="33"/>
        <v/>
      </c>
      <c r="AQ148" s="126"/>
      <c r="AR148" s="53"/>
      <c r="AS148" s="53"/>
      <c r="AT148" s="53"/>
      <c r="AU148" s="127"/>
      <c r="AV148" s="42"/>
      <c r="AW148" s="42"/>
      <c r="AX148" s="83" t="str">
        <f t="shared" si="37"/>
        <v/>
      </c>
      <c r="AY148" s="87" t="str">
        <f t="shared" si="34"/>
        <v/>
      </c>
      <c r="AZ148" s="87" t="str">
        <f t="shared" si="35"/>
        <v/>
      </c>
    </row>
    <row r="149" spans="1:52">
      <c r="A149" s="30" t="str">
        <f t="shared" si="30"/>
        <v>משרד האנרגיה</v>
      </c>
      <c r="B149" s="31" t="str">
        <f t="shared" si="31"/>
        <v>energy</v>
      </c>
      <c r="C149" s="23">
        <v>144</v>
      </c>
      <c r="D149" s="23" t="str">
        <f>IF(E149="","",IF(סימול="","לא הוגדר שם משרד",CONCATENATE(סימול,".DB.",COUNTIF($B$5:B148,$B149)+1)))</f>
        <v/>
      </c>
      <c r="E149" s="41"/>
      <c r="F149" s="52"/>
      <c r="G149" s="43"/>
      <c r="H149" s="42"/>
      <c r="I149" s="43"/>
      <c r="J149" s="42"/>
      <c r="K149" s="43"/>
      <c r="L149" s="42"/>
      <c r="M149" s="43"/>
      <c r="N149" s="42"/>
      <c r="O149" s="43"/>
      <c r="P149" s="42"/>
      <c r="Q149" s="42"/>
      <c r="R149" s="42"/>
      <c r="S149" s="43"/>
      <c r="T149" s="43"/>
      <c r="U149" s="42"/>
      <c r="V149" s="43"/>
      <c r="W149" s="42"/>
      <c r="X149" s="53"/>
      <c r="Y149" s="43"/>
      <c r="Z149" s="42"/>
      <c r="AA149" s="43"/>
      <c r="AB149" s="43"/>
      <c r="AC149" s="42"/>
      <c r="AD149" s="43" t="str">
        <f>IF(E149="","",IF(T149=פרמטרים!$T$6,פרמטרים!$V$8,פרמטרים!$V$3))</f>
        <v/>
      </c>
      <c r="AE149" s="42"/>
      <c r="AF149" s="121" t="str">
        <f>IF(E149="","",IF(AD149="הוחלט לא להנגיש",פרמטרים!$AF$7,IF(AD149="בוצע",פרמטרים!$AF$6,IF(OR('רשימת מאגרים'!O149=פרמטרים!$J$3,AND('רשימת מאגרים'!O149=פרמטרים!$J$4,'רשימת מאגרים'!M149&lt;&gt;"")),פרמטרים!$AF$3,IF(OR('רשימת מאגרים'!O149=פרמטרים!$J$4,AND('רשימת מאגרים'!O149=פרמטרים!$J$5,'רשימת מאגרים'!M149&lt;&gt;"")),פרמטרים!$AF$4,פרמטרים!$AF$5)))))</f>
        <v/>
      </c>
      <c r="AG149" s="42"/>
      <c r="AH149" s="121" t="str">
        <f>IF(E149="","",IF(AD149="הוחלט לא להנגיש",פרמטרים!$AF$7,IF(AD149="בוצע",פרמטרים!$AF$6,IF(T149=פרמטרים!$T$6,פרמטרים!$AF$7,IF(AB149=פרמטרים!$N$5,פרמטרים!$AF$3,IF(OR(AB149=פרמטרים!$N$4,T149=פרמטרים!$T$5),פרמטרים!$AF$4,פרמטרים!$AF$5))))))</f>
        <v/>
      </c>
      <c r="AI149" s="42"/>
      <c r="AJ149" s="121" t="str">
        <f t="shared" si="36"/>
        <v/>
      </c>
      <c r="AK149" s="42"/>
      <c r="AL149" s="123"/>
      <c r="AM149" s="123"/>
      <c r="AN149" s="124" t="str">
        <f t="shared" si="32"/>
        <v/>
      </c>
      <c r="AO149" s="42"/>
      <c r="AP149" s="126" t="str">
        <f t="shared" si="33"/>
        <v/>
      </c>
      <c r="AQ149" s="126"/>
      <c r="AR149" s="53"/>
      <c r="AS149" s="53"/>
      <c r="AT149" s="53"/>
      <c r="AU149" s="127"/>
      <c r="AV149" s="42"/>
      <c r="AW149" s="42"/>
      <c r="AX149" s="83" t="str">
        <f t="shared" si="37"/>
        <v/>
      </c>
      <c r="AY149" s="87" t="str">
        <f t="shared" si="34"/>
        <v/>
      </c>
      <c r="AZ149" s="87" t="str">
        <f t="shared" si="35"/>
        <v/>
      </c>
    </row>
    <row r="150" spans="1:52">
      <c r="A150" s="30" t="str">
        <f t="shared" si="30"/>
        <v>משרד האנרגיה</v>
      </c>
      <c r="B150" s="31" t="str">
        <f t="shared" si="31"/>
        <v>energy</v>
      </c>
      <c r="C150" s="23">
        <v>145</v>
      </c>
      <c r="D150" s="23" t="str">
        <f>IF(E150="","",IF(סימול="","לא הוגדר שם משרד",CONCATENATE(סימול,".DB.",COUNTIF($B$5:B149,$B150)+1)))</f>
        <v/>
      </c>
      <c r="E150" s="41"/>
      <c r="F150" s="52"/>
      <c r="G150" s="43"/>
      <c r="H150" s="42"/>
      <c r="I150" s="43"/>
      <c r="J150" s="42"/>
      <c r="K150" s="43"/>
      <c r="L150" s="42"/>
      <c r="M150" s="43"/>
      <c r="N150" s="42"/>
      <c r="O150" s="43"/>
      <c r="P150" s="42"/>
      <c r="Q150" s="42"/>
      <c r="R150" s="42"/>
      <c r="S150" s="43"/>
      <c r="T150" s="43"/>
      <c r="U150" s="42"/>
      <c r="V150" s="43"/>
      <c r="W150" s="42"/>
      <c r="X150" s="53"/>
      <c r="Y150" s="43"/>
      <c r="Z150" s="42"/>
      <c r="AA150" s="43"/>
      <c r="AB150" s="43"/>
      <c r="AC150" s="42"/>
      <c r="AD150" s="43" t="str">
        <f>IF(E150="","",IF(T150=פרמטרים!$T$6,פרמטרים!$V$8,פרמטרים!$V$3))</f>
        <v/>
      </c>
      <c r="AE150" s="42"/>
      <c r="AF150" s="121" t="str">
        <f>IF(E150="","",IF(AD150="הוחלט לא להנגיש",פרמטרים!$AF$7,IF(AD150="בוצע",פרמטרים!$AF$6,IF(OR('רשימת מאגרים'!O150=פרמטרים!$J$3,AND('רשימת מאגרים'!O150=פרמטרים!$J$4,'רשימת מאגרים'!M150&lt;&gt;"")),פרמטרים!$AF$3,IF(OR('רשימת מאגרים'!O150=פרמטרים!$J$4,AND('רשימת מאגרים'!O150=פרמטרים!$J$5,'רשימת מאגרים'!M150&lt;&gt;"")),פרמטרים!$AF$4,פרמטרים!$AF$5)))))</f>
        <v/>
      </c>
      <c r="AG150" s="42"/>
      <c r="AH150" s="121" t="str">
        <f>IF(E150="","",IF(AD150="הוחלט לא להנגיש",פרמטרים!$AF$7,IF(AD150="בוצע",פרמטרים!$AF$6,IF(T150=פרמטרים!$T$6,פרמטרים!$AF$7,IF(AB150=פרמטרים!$N$5,פרמטרים!$AF$3,IF(OR(AB150=פרמטרים!$N$4,T150=פרמטרים!$T$5),פרמטרים!$AF$4,פרמטרים!$AF$5))))))</f>
        <v/>
      </c>
      <c r="AI150" s="42"/>
      <c r="AJ150" s="121" t="str">
        <f t="shared" si="36"/>
        <v/>
      </c>
      <c r="AK150" s="42"/>
      <c r="AL150" s="123"/>
      <c r="AM150" s="123"/>
      <c r="AN150" s="124" t="str">
        <f t="shared" si="32"/>
        <v/>
      </c>
      <c r="AO150" s="42"/>
      <c r="AP150" s="126" t="str">
        <f t="shared" si="33"/>
        <v/>
      </c>
      <c r="AQ150" s="126"/>
      <c r="AR150" s="53"/>
      <c r="AS150" s="53"/>
      <c r="AT150" s="53"/>
      <c r="AU150" s="127"/>
      <c r="AV150" s="42"/>
      <c r="AW150" s="42"/>
      <c r="AX150" s="83" t="str">
        <f t="shared" si="37"/>
        <v/>
      </c>
      <c r="AY150" s="87" t="str">
        <f t="shared" si="34"/>
        <v/>
      </c>
      <c r="AZ150" s="87" t="str">
        <f t="shared" si="35"/>
        <v/>
      </c>
    </row>
    <row r="151" spans="1:52">
      <c r="A151" s="30" t="str">
        <f t="shared" si="30"/>
        <v>משרד האנרגיה</v>
      </c>
      <c r="B151" s="31" t="str">
        <f t="shared" si="31"/>
        <v>energy</v>
      </c>
      <c r="C151" s="23">
        <v>146</v>
      </c>
      <c r="D151" s="23" t="str">
        <f>IF(E151="","",IF(סימול="","לא הוגדר שם משרד",CONCATENATE(סימול,".DB.",COUNTIF($B$5:B150,$B151)+1)))</f>
        <v/>
      </c>
      <c r="E151" s="41"/>
      <c r="F151" s="52"/>
      <c r="G151" s="43"/>
      <c r="H151" s="42"/>
      <c r="I151" s="43"/>
      <c r="J151" s="42"/>
      <c r="K151" s="43"/>
      <c r="L151" s="42"/>
      <c r="M151" s="43"/>
      <c r="N151" s="42"/>
      <c r="O151" s="43"/>
      <c r="P151" s="42"/>
      <c r="Q151" s="42"/>
      <c r="R151" s="42"/>
      <c r="S151" s="43"/>
      <c r="T151" s="43"/>
      <c r="U151" s="42"/>
      <c r="V151" s="43"/>
      <c r="W151" s="42"/>
      <c r="X151" s="53"/>
      <c r="Y151" s="43"/>
      <c r="Z151" s="42"/>
      <c r="AA151" s="43"/>
      <c r="AB151" s="43"/>
      <c r="AC151" s="42"/>
      <c r="AD151" s="43" t="str">
        <f>IF(E151="","",IF(T151=פרמטרים!$T$6,פרמטרים!$V$8,פרמטרים!$V$3))</f>
        <v/>
      </c>
      <c r="AE151" s="42"/>
      <c r="AF151" s="121" t="str">
        <f>IF(E151="","",IF(AD151="הוחלט לא להנגיש",פרמטרים!$AF$7,IF(AD151="בוצע",פרמטרים!$AF$6,IF(OR('רשימת מאגרים'!O151=פרמטרים!$J$3,AND('רשימת מאגרים'!O151=פרמטרים!$J$4,'רשימת מאגרים'!M151&lt;&gt;"")),פרמטרים!$AF$3,IF(OR('רשימת מאגרים'!O151=פרמטרים!$J$4,AND('רשימת מאגרים'!O151=פרמטרים!$J$5,'רשימת מאגרים'!M151&lt;&gt;"")),פרמטרים!$AF$4,פרמטרים!$AF$5)))))</f>
        <v/>
      </c>
      <c r="AG151" s="42"/>
      <c r="AH151" s="121" t="str">
        <f>IF(E151="","",IF(AD151="הוחלט לא להנגיש",פרמטרים!$AF$7,IF(AD151="בוצע",פרמטרים!$AF$6,IF(T151=פרמטרים!$T$6,פרמטרים!$AF$7,IF(AB151=פרמטרים!$N$5,פרמטרים!$AF$3,IF(OR(AB151=פרמטרים!$N$4,T151=פרמטרים!$T$5),פרמטרים!$AF$4,פרמטרים!$AF$5))))))</f>
        <v/>
      </c>
      <c r="AI151" s="42"/>
      <c r="AJ151" s="121" t="str">
        <f t="shared" si="36"/>
        <v/>
      </c>
      <c r="AK151" s="42"/>
      <c r="AL151" s="123"/>
      <c r="AM151" s="123"/>
      <c r="AN151" s="124" t="str">
        <f t="shared" si="32"/>
        <v/>
      </c>
      <c r="AO151" s="42"/>
      <c r="AP151" s="126" t="str">
        <f t="shared" si="33"/>
        <v/>
      </c>
      <c r="AQ151" s="126"/>
      <c r="AR151" s="53"/>
      <c r="AS151" s="53"/>
      <c r="AT151" s="53"/>
      <c r="AU151" s="127"/>
      <c r="AV151" s="42"/>
      <c r="AW151" s="42"/>
      <c r="AX151" s="83" t="str">
        <f t="shared" si="37"/>
        <v/>
      </c>
      <c r="AY151" s="87" t="str">
        <f t="shared" si="34"/>
        <v/>
      </c>
      <c r="AZ151" s="87" t="str">
        <f t="shared" si="35"/>
        <v/>
      </c>
    </row>
    <row r="152" spans="1:52">
      <c r="A152" s="30" t="str">
        <f t="shared" si="30"/>
        <v>משרד האנרגיה</v>
      </c>
      <c r="B152" s="31" t="str">
        <f t="shared" si="31"/>
        <v>energy</v>
      </c>
      <c r="C152" s="23">
        <v>147</v>
      </c>
      <c r="D152" s="23" t="str">
        <f>IF(E152="","",IF(סימול="","לא הוגדר שם משרד",CONCATENATE(סימול,".DB.",COUNTIF($B$5:B151,$B152)+1)))</f>
        <v/>
      </c>
      <c r="E152" s="41"/>
      <c r="F152" s="52"/>
      <c r="G152" s="43"/>
      <c r="H152" s="42"/>
      <c r="I152" s="43"/>
      <c r="J152" s="42"/>
      <c r="K152" s="43"/>
      <c r="L152" s="42"/>
      <c r="M152" s="43"/>
      <c r="N152" s="42"/>
      <c r="O152" s="43"/>
      <c r="P152" s="42"/>
      <c r="Q152" s="42"/>
      <c r="R152" s="42"/>
      <c r="S152" s="43"/>
      <c r="T152" s="43"/>
      <c r="U152" s="42"/>
      <c r="V152" s="43"/>
      <c r="W152" s="42"/>
      <c r="X152" s="53"/>
      <c r="Y152" s="43"/>
      <c r="Z152" s="42"/>
      <c r="AA152" s="43"/>
      <c r="AB152" s="43"/>
      <c r="AC152" s="42"/>
      <c r="AD152" s="43" t="str">
        <f>IF(E152="","",IF(T152=פרמטרים!$T$6,פרמטרים!$V$8,פרמטרים!$V$3))</f>
        <v/>
      </c>
      <c r="AE152" s="42"/>
      <c r="AF152" s="121" t="str">
        <f>IF(E152="","",IF(AD152="הוחלט לא להנגיש",פרמטרים!$AF$7,IF(AD152="בוצע",פרמטרים!$AF$6,IF(OR('רשימת מאגרים'!O152=פרמטרים!$J$3,AND('רשימת מאגרים'!O152=פרמטרים!$J$4,'רשימת מאגרים'!M152&lt;&gt;"")),פרמטרים!$AF$3,IF(OR('רשימת מאגרים'!O152=פרמטרים!$J$4,AND('רשימת מאגרים'!O152=פרמטרים!$J$5,'רשימת מאגרים'!M152&lt;&gt;"")),פרמטרים!$AF$4,פרמטרים!$AF$5)))))</f>
        <v/>
      </c>
      <c r="AG152" s="42"/>
      <c r="AH152" s="121" t="str">
        <f>IF(E152="","",IF(AD152="הוחלט לא להנגיש",פרמטרים!$AF$7,IF(AD152="בוצע",פרמטרים!$AF$6,IF(T152=פרמטרים!$T$6,פרמטרים!$AF$7,IF(AB152=פרמטרים!$N$5,פרמטרים!$AF$3,IF(OR(AB152=פרמטרים!$N$4,T152=פרמטרים!$T$5),פרמטרים!$AF$4,פרמטרים!$AF$5))))))</f>
        <v/>
      </c>
      <c r="AI152" s="42"/>
      <c r="AJ152" s="121" t="str">
        <f t="shared" si="36"/>
        <v/>
      </c>
      <c r="AK152" s="42"/>
      <c r="AL152" s="123"/>
      <c r="AM152" s="123"/>
      <c r="AN152" s="124" t="str">
        <f t="shared" si="32"/>
        <v/>
      </c>
      <c r="AO152" s="42"/>
      <c r="AP152" s="126" t="str">
        <f t="shared" si="33"/>
        <v/>
      </c>
      <c r="AQ152" s="126"/>
      <c r="AR152" s="53"/>
      <c r="AS152" s="53"/>
      <c r="AT152" s="53"/>
      <c r="AU152" s="127"/>
      <c r="AV152" s="42"/>
      <c r="AW152" s="42"/>
      <c r="AX152" s="83" t="str">
        <f t="shared" si="37"/>
        <v/>
      </c>
      <c r="AY152" s="87" t="str">
        <f t="shared" si="34"/>
        <v/>
      </c>
      <c r="AZ152" s="87" t="str">
        <f t="shared" si="35"/>
        <v/>
      </c>
    </row>
    <row r="153" spans="1:52">
      <c r="A153" s="30" t="str">
        <f t="shared" si="30"/>
        <v>משרד האנרגיה</v>
      </c>
      <c r="B153" s="31" t="str">
        <f t="shared" si="31"/>
        <v>energy</v>
      </c>
      <c r="C153" s="23">
        <v>148</v>
      </c>
      <c r="D153" s="23" t="str">
        <f>IF(E153="","",IF(סימול="","לא הוגדר שם משרד",CONCATENATE(סימול,".DB.",COUNTIF($B$5:B152,$B153)+1)))</f>
        <v/>
      </c>
      <c r="E153" s="41"/>
      <c r="F153" s="52"/>
      <c r="G153" s="43"/>
      <c r="H153" s="42"/>
      <c r="I153" s="43"/>
      <c r="J153" s="42"/>
      <c r="K153" s="43"/>
      <c r="L153" s="42"/>
      <c r="M153" s="43"/>
      <c r="N153" s="42"/>
      <c r="O153" s="43"/>
      <c r="P153" s="42"/>
      <c r="Q153" s="42"/>
      <c r="R153" s="42"/>
      <c r="S153" s="43"/>
      <c r="T153" s="43"/>
      <c r="U153" s="42"/>
      <c r="V153" s="43"/>
      <c r="W153" s="42"/>
      <c r="X153" s="53"/>
      <c r="Y153" s="43"/>
      <c r="Z153" s="42"/>
      <c r="AA153" s="43"/>
      <c r="AB153" s="43"/>
      <c r="AC153" s="42"/>
      <c r="AD153" s="43" t="str">
        <f>IF(E153="","",IF(T153=פרמטרים!$T$6,פרמטרים!$V$8,פרמטרים!$V$3))</f>
        <v/>
      </c>
      <c r="AE153" s="42"/>
      <c r="AF153" s="121" t="str">
        <f>IF(E153="","",IF(AD153="הוחלט לא להנגיש",פרמטרים!$AF$7,IF(AD153="בוצע",פרמטרים!$AF$6,IF(OR('רשימת מאגרים'!O153=פרמטרים!$J$3,AND('רשימת מאגרים'!O153=פרמטרים!$J$4,'רשימת מאגרים'!M153&lt;&gt;"")),פרמטרים!$AF$3,IF(OR('רשימת מאגרים'!O153=פרמטרים!$J$4,AND('רשימת מאגרים'!O153=פרמטרים!$J$5,'רשימת מאגרים'!M153&lt;&gt;"")),פרמטרים!$AF$4,פרמטרים!$AF$5)))))</f>
        <v/>
      </c>
      <c r="AG153" s="42"/>
      <c r="AH153" s="121" t="str">
        <f>IF(E153="","",IF(AD153="הוחלט לא להנגיש",פרמטרים!$AF$7,IF(AD153="בוצע",פרמטרים!$AF$6,IF(T153=פרמטרים!$T$6,פרמטרים!$AF$7,IF(AB153=פרמטרים!$N$5,פרמטרים!$AF$3,IF(OR(AB153=פרמטרים!$N$4,T153=פרמטרים!$T$5),פרמטרים!$AF$4,פרמטרים!$AF$5))))))</f>
        <v/>
      </c>
      <c r="AI153" s="42"/>
      <c r="AJ153" s="121" t="str">
        <f t="shared" si="36"/>
        <v/>
      </c>
      <c r="AK153" s="42"/>
      <c r="AL153" s="123"/>
      <c r="AM153" s="123"/>
      <c r="AN153" s="124" t="str">
        <f t="shared" si="32"/>
        <v/>
      </c>
      <c r="AO153" s="42"/>
      <c r="AP153" s="126" t="str">
        <f t="shared" si="33"/>
        <v/>
      </c>
      <c r="AQ153" s="126"/>
      <c r="AR153" s="53"/>
      <c r="AS153" s="53"/>
      <c r="AT153" s="53"/>
      <c r="AU153" s="127"/>
      <c r="AV153" s="42"/>
      <c r="AW153" s="42"/>
      <c r="AX153" s="83" t="str">
        <f t="shared" si="37"/>
        <v/>
      </c>
      <c r="AY153" s="87" t="str">
        <f t="shared" si="34"/>
        <v/>
      </c>
      <c r="AZ153" s="87" t="str">
        <f t="shared" si="35"/>
        <v/>
      </c>
    </row>
    <row r="154" spans="1:52">
      <c r="A154" s="30" t="str">
        <f t="shared" si="30"/>
        <v>משרד האנרגיה</v>
      </c>
      <c r="B154" s="31" t="str">
        <f t="shared" si="31"/>
        <v>energy</v>
      </c>
      <c r="C154" s="23">
        <v>149</v>
      </c>
      <c r="D154" s="23" t="str">
        <f>IF(E154="","",IF(סימול="","לא הוגדר שם משרד",CONCATENATE(סימול,".DB.",COUNTIF($B$5:B153,$B154)+1)))</f>
        <v/>
      </c>
      <c r="E154" s="41"/>
      <c r="F154" s="52"/>
      <c r="G154" s="43"/>
      <c r="H154" s="42"/>
      <c r="I154" s="43"/>
      <c r="J154" s="42"/>
      <c r="K154" s="43"/>
      <c r="L154" s="42"/>
      <c r="M154" s="43"/>
      <c r="N154" s="42"/>
      <c r="O154" s="43"/>
      <c r="P154" s="42"/>
      <c r="Q154" s="42"/>
      <c r="R154" s="42"/>
      <c r="S154" s="43"/>
      <c r="T154" s="43"/>
      <c r="U154" s="42"/>
      <c r="V154" s="43"/>
      <c r="W154" s="42"/>
      <c r="X154" s="53"/>
      <c r="Y154" s="43"/>
      <c r="Z154" s="42"/>
      <c r="AA154" s="43"/>
      <c r="AB154" s="43"/>
      <c r="AC154" s="42"/>
      <c r="AD154" s="43" t="str">
        <f>IF(E154="","",IF(T154=פרמטרים!$T$6,פרמטרים!$V$8,פרמטרים!$V$3))</f>
        <v/>
      </c>
      <c r="AE154" s="42"/>
      <c r="AF154" s="121" t="str">
        <f>IF(E154="","",IF(AD154="הוחלט לא להנגיש",פרמטרים!$AF$7,IF(AD154="בוצע",פרמטרים!$AF$6,IF(OR('רשימת מאגרים'!O154=פרמטרים!$J$3,AND('רשימת מאגרים'!O154=פרמטרים!$J$4,'רשימת מאגרים'!M154&lt;&gt;"")),פרמטרים!$AF$3,IF(OR('רשימת מאגרים'!O154=פרמטרים!$J$4,AND('רשימת מאגרים'!O154=פרמטרים!$J$5,'רשימת מאגרים'!M154&lt;&gt;"")),פרמטרים!$AF$4,פרמטרים!$AF$5)))))</f>
        <v/>
      </c>
      <c r="AG154" s="42"/>
      <c r="AH154" s="121" t="str">
        <f>IF(E154="","",IF(AD154="הוחלט לא להנגיש",פרמטרים!$AF$7,IF(AD154="בוצע",פרמטרים!$AF$6,IF(T154=פרמטרים!$T$6,פרמטרים!$AF$7,IF(AB154=פרמטרים!$N$5,פרמטרים!$AF$3,IF(OR(AB154=פרמטרים!$N$4,T154=פרמטרים!$T$5),פרמטרים!$AF$4,פרמטרים!$AF$5))))))</f>
        <v/>
      </c>
      <c r="AI154" s="42"/>
      <c r="AJ154" s="121" t="str">
        <f t="shared" si="36"/>
        <v/>
      </c>
      <c r="AK154" s="42"/>
      <c r="AL154" s="123"/>
      <c r="AM154" s="123"/>
      <c r="AN154" s="124" t="str">
        <f t="shared" si="32"/>
        <v/>
      </c>
      <c r="AO154" s="42"/>
      <c r="AP154" s="126" t="str">
        <f t="shared" si="33"/>
        <v/>
      </c>
      <c r="AQ154" s="126"/>
      <c r="AR154" s="53"/>
      <c r="AS154" s="53"/>
      <c r="AT154" s="53"/>
      <c r="AU154" s="127"/>
      <c r="AV154" s="42"/>
      <c r="AW154" s="42"/>
      <c r="AX154" s="83" t="str">
        <f t="shared" si="37"/>
        <v/>
      </c>
      <c r="AY154" s="87" t="str">
        <f t="shared" si="34"/>
        <v/>
      </c>
      <c r="AZ154" s="87" t="str">
        <f t="shared" si="35"/>
        <v/>
      </c>
    </row>
    <row r="155" spans="1:52">
      <c r="A155" s="30" t="str">
        <f t="shared" si="30"/>
        <v>משרד האנרגיה</v>
      </c>
      <c r="B155" s="31" t="str">
        <f t="shared" si="31"/>
        <v>energy</v>
      </c>
      <c r="C155" s="23">
        <v>150</v>
      </c>
      <c r="D155" s="23" t="str">
        <f>IF(E155="","",IF(סימול="","לא הוגדר שם משרד",CONCATENATE(סימול,".DB.",COUNTIF($B$5:B154,$B155)+1)))</f>
        <v/>
      </c>
      <c r="E155" s="41"/>
      <c r="F155" s="52"/>
      <c r="G155" s="43"/>
      <c r="H155" s="42"/>
      <c r="I155" s="43"/>
      <c r="J155" s="42"/>
      <c r="K155" s="43"/>
      <c r="L155" s="42"/>
      <c r="M155" s="43"/>
      <c r="N155" s="42"/>
      <c r="O155" s="43"/>
      <c r="P155" s="42"/>
      <c r="Q155" s="42"/>
      <c r="R155" s="42"/>
      <c r="S155" s="43"/>
      <c r="T155" s="43"/>
      <c r="U155" s="42"/>
      <c r="V155" s="43"/>
      <c r="W155" s="42"/>
      <c r="X155" s="53"/>
      <c r="Y155" s="43"/>
      <c r="Z155" s="42"/>
      <c r="AA155" s="43"/>
      <c r="AB155" s="43"/>
      <c r="AC155" s="42"/>
      <c r="AD155" s="43" t="str">
        <f>IF(E155="","",IF(T155=פרמטרים!$T$6,פרמטרים!$V$8,פרמטרים!$V$3))</f>
        <v/>
      </c>
      <c r="AE155" s="42"/>
      <c r="AF155" s="121" t="str">
        <f>IF(E155="","",IF(AD155="הוחלט לא להנגיש",פרמטרים!$AF$7,IF(AD155="בוצע",פרמטרים!$AF$6,IF(OR('רשימת מאגרים'!O155=פרמטרים!$J$3,AND('רשימת מאגרים'!O155=פרמטרים!$J$4,'רשימת מאגרים'!M155&lt;&gt;"")),פרמטרים!$AF$3,IF(OR('רשימת מאגרים'!O155=פרמטרים!$J$4,AND('רשימת מאגרים'!O155=פרמטרים!$J$5,'רשימת מאגרים'!M155&lt;&gt;"")),פרמטרים!$AF$4,פרמטרים!$AF$5)))))</f>
        <v/>
      </c>
      <c r="AG155" s="42"/>
      <c r="AH155" s="121" t="str">
        <f>IF(E155="","",IF(AD155="הוחלט לא להנגיש",פרמטרים!$AF$7,IF(AD155="בוצע",פרמטרים!$AF$6,IF(T155=פרמטרים!$T$6,פרמטרים!$AF$7,IF(AB155=פרמטרים!$N$5,פרמטרים!$AF$3,IF(OR(AB155=פרמטרים!$N$4,T155=פרמטרים!$T$5),פרמטרים!$AF$4,פרמטרים!$AF$5))))))</f>
        <v/>
      </c>
      <c r="AI155" s="42"/>
      <c r="AJ155" s="121" t="str">
        <f t="shared" si="36"/>
        <v/>
      </c>
      <c r="AK155" s="42"/>
      <c r="AL155" s="123"/>
      <c r="AM155" s="123"/>
      <c r="AN155" s="124" t="str">
        <f t="shared" si="32"/>
        <v/>
      </c>
      <c r="AO155" s="42"/>
      <c r="AP155" s="126" t="str">
        <f t="shared" si="33"/>
        <v/>
      </c>
      <c r="AQ155" s="126"/>
      <c r="AR155" s="53"/>
      <c r="AS155" s="53"/>
      <c r="AT155" s="53"/>
      <c r="AU155" s="127"/>
      <c r="AV155" s="42"/>
      <c r="AW155" s="42"/>
      <c r="AX155" s="83" t="str">
        <f t="shared" si="37"/>
        <v/>
      </c>
      <c r="AY155" s="87" t="str">
        <f t="shared" si="34"/>
        <v/>
      </c>
      <c r="AZ155" s="87" t="str">
        <f t="shared" si="35"/>
        <v/>
      </c>
    </row>
    <row r="156" spans="1:52">
      <c r="A156" s="30" t="str">
        <f t="shared" si="30"/>
        <v>משרד האנרגיה</v>
      </c>
      <c r="B156" s="31" t="str">
        <f t="shared" si="31"/>
        <v>energy</v>
      </c>
      <c r="C156" s="23">
        <v>151</v>
      </c>
      <c r="D156" s="23" t="str">
        <f>IF(E156="","",IF(סימול="","לא הוגדר שם משרד",CONCATENATE(סימול,".DB.",COUNTIF($B$5:B155,$B156)+1)))</f>
        <v/>
      </c>
      <c r="E156" s="41"/>
      <c r="F156" s="52"/>
      <c r="G156" s="43"/>
      <c r="H156" s="42"/>
      <c r="I156" s="43"/>
      <c r="J156" s="42"/>
      <c r="K156" s="43"/>
      <c r="L156" s="42"/>
      <c r="M156" s="43"/>
      <c r="N156" s="42"/>
      <c r="O156" s="43"/>
      <c r="P156" s="42"/>
      <c r="Q156" s="42"/>
      <c r="R156" s="42"/>
      <c r="S156" s="43"/>
      <c r="T156" s="43"/>
      <c r="U156" s="42"/>
      <c r="V156" s="43"/>
      <c r="W156" s="42"/>
      <c r="X156" s="53"/>
      <c r="Y156" s="43"/>
      <c r="Z156" s="42"/>
      <c r="AA156" s="43"/>
      <c r="AB156" s="43"/>
      <c r="AC156" s="42"/>
      <c r="AD156" s="43" t="str">
        <f>IF(E156="","",IF(T156=פרמטרים!$T$6,פרמטרים!$V$8,פרמטרים!$V$3))</f>
        <v/>
      </c>
      <c r="AE156" s="42"/>
      <c r="AF156" s="121" t="str">
        <f>IF(E156="","",IF(AD156="הוחלט לא להנגיש",פרמטרים!$AF$7,IF(AD156="בוצע",פרמטרים!$AF$6,IF(OR('רשימת מאגרים'!O156=פרמטרים!$J$3,AND('רשימת מאגרים'!O156=פרמטרים!$J$4,'רשימת מאגרים'!M156&lt;&gt;"")),פרמטרים!$AF$3,IF(OR('רשימת מאגרים'!O156=פרמטרים!$J$4,AND('רשימת מאגרים'!O156=פרמטרים!$J$5,'רשימת מאגרים'!M156&lt;&gt;"")),פרמטרים!$AF$4,פרמטרים!$AF$5)))))</f>
        <v/>
      </c>
      <c r="AG156" s="42"/>
      <c r="AH156" s="121" t="str">
        <f>IF(E156="","",IF(AD156="הוחלט לא להנגיש",פרמטרים!$AF$7,IF(AD156="בוצע",פרמטרים!$AF$6,IF(T156=פרמטרים!$T$6,פרמטרים!$AF$7,IF(AB156=פרמטרים!$N$5,פרמטרים!$AF$3,IF(OR(AB156=פרמטרים!$N$4,T156=פרמטרים!$T$5),פרמטרים!$AF$4,פרמטרים!$AF$5))))))</f>
        <v/>
      </c>
      <c r="AI156" s="42"/>
      <c r="AJ156" s="121" t="str">
        <f t="shared" si="36"/>
        <v/>
      </c>
      <c r="AK156" s="42"/>
      <c r="AL156" s="123"/>
      <c r="AM156" s="123"/>
      <c r="AN156" s="124" t="str">
        <f t="shared" si="32"/>
        <v/>
      </c>
      <c r="AO156" s="42"/>
      <c r="AP156" s="126" t="str">
        <f t="shared" si="33"/>
        <v/>
      </c>
      <c r="AQ156" s="126"/>
      <c r="AR156" s="53"/>
      <c r="AS156" s="53"/>
      <c r="AT156" s="53"/>
      <c r="AU156" s="127"/>
      <c r="AV156" s="42"/>
      <c r="AW156" s="42"/>
      <c r="AX156" s="83" t="str">
        <f t="shared" si="37"/>
        <v/>
      </c>
      <c r="AY156" s="87" t="str">
        <f t="shared" si="34"/>
        <v/>
      </c>
      <c r="AZ156" s="87" t="str">
        <f t="shared" si="35"/>
        <v/>
      </c>
    </row>
    <row r="157" spans="1:52">
      <c r="A157" s="30" t="str">
        <f t="shared" si="30"/>
        <v>משרד האנרגיה</v>
      </c>
      <c r="B157" s="31" t="str">
        <f t="shared" si="31"/>
        <v>energy</v>
      </c>
      <c r="C157" s="23">
        <v>152</v>
      </c>
      <c r="D157" s="23" t="str">
        <f>IF(E157="","",IF(סימול="","לא הוגדר שם משרד",CONCATENATE(סימול,".DB.",COUNTIF($B$5:B156,$B157)+1)))</f>
        <v/>
      </c>
      <c r="E157" s="41"/>
      <c r="F157" s="52"/>
      <c r="G157" s="43"/>
      <c r="H157" s="42"/>
      <c r="I157" s="43"/>
      <c r="J157" s="42"/>
      <c r="K157" s="43"/>
      <c r="L157" s="42"/>
      <c r="M157" s="43"/>
      <c r="N157" s="42"/>
      <c r="O157" s="43"/>
      <c r="P157" s="42"/>
      <c r="Q157" s="42"/>
      <c r="R157" s="42"/>
      <c r="S157" s="43"/>
      <c r="T157" s="43"/>
      <c r="U157" s="42"/>
      <c r="V157" s="43"/>
      <c r="W157" s="42"/>
      <c r="X157" s="53"/>
      <c r="Y157" s="43"/>
      <c r="Z157" s="42"/>
      <c r="AA157" s="43"/>
      <c r="AB157" s="43"/>
      <c r="AC157" s="42"/>
      <c r="AD157" s="43" t="str">
        <f>IF(E157="","",IF(T157=פרמטרים!$T$6,פרמטרים!$V$8,פרמטרים!$V$3))</f>
        <v/>
      </c>
      <c r="AE157" s="42"/>
      <c r="AF157" s="121" t="str">
        <f>IF(E157="","",IF(AD157="הוחלט לא להנגיש",פרמטרים!$AF$7,IF(AD157="בוצע",פרמטרים!$AF$6,IF(OR('רשימת מאגרים'!O157=פרמטרים!$J$3,AND('רשימת מאגרים'!O157=פרמטרים!$J$4,'רשימת מאגרים'!M157&lt;&gt;"")),פרמטרים!$AF$3,IF(OR('רשימת מאגרים'!O157=פרמטרים!$J$4,AND('רשימת מאגרים'!O157=פרמטרים!$J$5,'רשימת מאגרים'!M157&lt;&gt;"")),פרמטרים!$AF$4,פרמטרים!$AF$5)))))</f>
        <v/>
      </c>
      <c r="AG157" s="42"/>
      <c r="AH157" s="121" t="str">
        <f>IF(E157="","",IF(AD157="הוחלט לא להנגיש",פרמטרים!$AF$7,IF(AD157="בוצע",פרמטרים!$AF$6,IF(T157=פרמטרים!$T$6,פרמטרים!$AF$7,IF(AB157=פרמטרים!$N$5,פרמטרים!$AF$3,IF(OR(AB157=פרמטרים!$N$4,T157=פרמטרים!$T$5),פרמטרים!$AF$4,פרמטרים!$AF$5))))))</f>
        <v/>
      </c>
      <c r="AI157" s="42"/>
      <c r="AJ157" s="121" t="str">
        <f t="shared" si="36"/>
        <v/>
      </c>
      <c r="AK157" s="42"/>
      <c r="AL157" s="123"/>
      <c r="AM157" s="123"/>
      <c r="AN157" s="124" t="str">
        <f t="shared" si="32"/>
        <v/>
      </c>
      <c r="AO157" s="42"/>
      <c r="AP157" s="126" t="str">
        <f t="shared" si="33"/>
        <v/>
      </c>
      <c r="AQ157" s="126"/>
      <c r="AR157" s="53"/>
      <c r="AS157" s="53"/>
      <c r="AT157" s="53"/>
      <c r="AU157" s="127"/>
      <c r="AV157" s="42"/>
      <c r="AW157" s="42"/>
      <c r="AX157" s="83" t="str">
        <f t="shared" si="37"/>
        <v/>
      </c>
      <c r="AY157" s="87" t="str">
        <f t="shared" si="34"/>
        <v/>
      </c>
      <c r="AZ157" s="87" t="str">
        <f t="shared" si="35"/>
        <v/>
      </c>
    </row>
    <row r="158" spans="1:52">
      <c r="A158" s="30" t="str">
        <f t="shared" si="30"/>
        <v>משרד האנרגיה</v>
      </c>
      <c r="B158" s="31" t="str">
        <f t="shared" si="31"/>
        <v>energy</v>
      </c>
      <c r="C158" s="23">
        <v>153</v>
      </c>
      <c r="D158" s="23" t="str">
        <f>IF(E158="","",IF(סימול="","לא הוגדר שם משרד",CONCATENATE(סימול,".DB.",COUNTIF($B$5:B157,$B158)+1)))</f>
        <v/>
      </c>
      <c r="E158" s="41"/>
      <c r="F158" s="52"/>
      <c r="G158" s="43"/>
      <c r="H158" s="42"/>
      <c r="I158" s="43"/>
      <c r="J158" s="42"/>
      <c r="K158" s="43"/>
      <c r="L158" s="42"/>
      <c r="M158" s="43"/>
      <c r="N158" s="42"/>
      <c r="O158" s="43"/>
      <c r="P158" s="42"/>
      <c r="Q158" s="42"/>
      <c r="R158" s="42"/>
      <c r="S158" s="43"/>
      <c r="T158" s="43"/>
      <c r="U158" s="42"/>
      <c r="V158" s="43"/>
      <c r="W158" s="42"/>
      <c r="X158" s="53"/>
      <c r="Y158" s="43"/>
      <c r="Z158" s="42"/>
      <c r="AA158" s="43"/>
      <c r="AB158" s="43"/>
      <c r="AC158" s="42"/>
      <c r="AD158" s="43" t="str">
        <f>IF(E158="","",IF(T158=פרמטרים!$T$6,פרמטרים!$V$8,פרמטרים!$V$3))</f>
        <v/>
      </c>
      <c r="AE158" s="42"/>
      <c r="AF158" s="121" t="str">
        <f>IF(E158="","",IF(AD158="הוחלט לא להנגיש",פרמטרים!$AF$7,IF(AD158="בוצע",פרמטרים!$AF$6,IF(OR('רשימת מאגרים'!O158=פרמטרים!$J$3,AND('רשימת מאגרים'!O158=פרמטרים!$J$4,'רשימת מאגרים'!M158&lt;&gt;"")),פרמטרים!$AF$3,IF(OR('רשימת מאגרים'!O158=פרמטרים!$J$4,AND('רשימת מאגרים'!O158=פרמטרים!$J$5,'רשימת מאגרים'!M158&lt;&gt;"")),פרמטרים!$AF$4,פרמטרים!$AF$5)))))</f>
        <v/>
      </c>
      <c r="AG158" s="42"/>
      <c r="AH158" s="121" t="str">
        <f>IF(E158="","",IF(AD158="הוחלט לא להנגיש",פרמטרים!$AF$7,IF(AD158="בוצע",פרמטרים!$AF$6,IF(T158=פרמטרים!$T$6,פרמטרים!$AF$7,IF(AB158=פרמטרים!$N$5,פרמטרים!$AF$3,IF(OR(AB158=פרמטרים!$N$4,T158=פרמטרים!$T$5),פרמטרים!$AF$4,פרמטרים!$AF$5))))))</f>
        <v/>
      </c>
      <c r="AI158" s="42"/>
      <c r="AJ158" s="121" t="str">
        <f t="shared" si="36"/>
        <v/>
      </c>
      <c r="AK158" s="42"/>
      <c r="AL158" s="123"/>
      <c r="AM158" s="123"/>
      <c r="AN158" s="124" t="str">
        <f t="shared" si="32"/>
        <v/>
      </c>
      <c r="AO158" s="42"/>
      <c r="AP158" s="126" t="str">
        <f t="shared" si="33"/>
        <v/>
      </c>
      <c r="AQ158" s="126"/>
      <c r="AR158" s="53"/>
      <c r="AS158" s="53"/>
      <c r="AT158" s="53"/>
      <c r="AU158" s="127"/>
      <c r="AV158" s="42"/>
      <c r="AW158" s="42"/>
      <c r="AX158" s="83" t="str">
        <f t="shared" si="37"/>
        <v/>
      </c>
      <c r="AY158" s="87" t="str">
        <f t="shared" si="34"/>
        <v/>
      </c>
      <c r="AZ158" s="87" t="str">
        <f t="shared" si="35"/>
        <v/>
      </c>
    </row>
    <row r="159" spans="1:52">
      <c r="A159" s="30" t="str">
        <f t="shared" si="30"/>
        <v>משרד האנרגיה</v>
      </c>
      <c r="B159" s="31" t="str">
        <f t="shared" si="31"/>
        <v>energy</v>
      </c>
      <c r="C159" s="23">
        <v>154</v>
      </c>
      <c r="D159" s="23" t="str">
        <f>IF(E159="","",IF(סימול="","לא הוגדר שם משרד",CONCATENATE(סימול,".DB.",COUNTIF($B$5:B158,$B159)+1)))</f>
        <v/>
      </c>
      <c r="E159" s="41"/>
      <c r="F159" s="52"/>
      <c r="G159" s="43"/>
      <c r="H159" s="42"/>
      <c r="I159" s="43"/>
      <c r="J159" s="42"/>
      <c r="K159" s="43"/>
      <c r="L159" s="42"/>
      <c r="M159" s="43"/>
      <c r="N159" s="42"/>
      <c r="O159" s="43"/>
      <c r="P159" s="42"/>
      <c r="Q159" s="42"/>
      <c r="R159" s="42"/>
      <c r="S159" s="43"/>
      <c r="T159" s="43"/>
      <c r="U159" s="42"/>
      <c r="V159" s="43"/>
      <c r="W159" s="42"/>
      <c r="X159" s="53"/>
      <c r="Y159" s="43"/>
      <c r="Z159" s="42"/>
      <c r="AA159" s="43"/>
      <c r="AB159" s="43"/>
      <c r="AC159" s="42"/>
      <c r="AD159" s="43" t="str">
        <f>IF(E159="","",IF(T159=פרמטרים!$T$6,פרמטרים!$V$8,פרמטרים!$V$3))</f>
        <v/>
      </c>
      <c r="AE159" s="42"/>
      <c r="AF159" s="121" t="str">
        <f>IF(E159="","",IF(AD159="הוחלט לא להנגיש",פרמטרים!$AF$7,IF(AD159="בוצע",פרמטרים!$AF$6,IF(OR('רשימת מאגרים'!O159=פרמטרים!$J$3,AND('רשימת מאגרים'!O159=פרמטרים!$J$4,'רשימת מאגרים'!M159&lt;&gt;"")),פרמטרים!$AF$3,IF(OR('רשימת מאגרים'!O159=פרמטרים!$J$4,AND('רשימת מאגרים'!O159=פרמטרים!$J$5,'רשימת מאגרים'!M159&lt;&gt;"")),פרמטרים!$AF$4,פרמטרים!$AF$5)))))</f>
        <v/>
      </c>
      <c r="AG159" s="42"/>
      <c r="AH159" s="121" t="str">
        <f>IF(E159="","",IF(AD159="הוחלט לא להנגיש",פרמטרים!$AF$7,IF(AD159="בוצע",פרמטרים!$AF$6,IF(T159=פרמטרים!$T$6,פרמטרים!$AF$7,IF(AB159=פרמטרים!$N$5,פרמטרים!$AF$3,IF(OR(AB159=פרמטרים!$N$4,T159=פרמטרים!$T$5),פרמטרים!$AF$4,פרמטרים!$AF$5))))))</f>
        <v/>
      </c>
      <c r="AI159" s="42"/>
      <c r="AJ159" s="121" t="str">
        <f t="shared" si="36"/>
        <v/>
      </c>
      <c r="AK159" s="42"/>
      <c r="AL159" s="123"/>
      <c r="AM159" s="123"/>
      <c r="AN159" s="124" t="str">
        <f t="shared" si="32"/>
        <v/>
      </c>
      <c r="AO159" s="42"/>
      <c r="AP159" s="126" t="str">
        <f t="shared" si="33"/>
        <v/>
      </c>
      <c r="AQ159" s="126"/>
      <c r="AR159" s="53"/>
      <c r="AS159" s="53"/>
      <c r="AT159" s="53"/>
      <c r="AU159" s="127"/>
      <c r="AV159" s="42"/>
      <c r="AW159" s="42"/>
      <c r="AX159" s="83" t="str">
        <f t="shared" si="37"/>
        <v/>
      </c>
      <c r="AY159" s="87" t="str">
        <f t="shared" si="34"/>
        <v/>
      </c>
      <c r="AZ159" s="87" t="str">
        <f t="shared" si="35"/>
        <v/>
      </c>
    </row>
    <row r="160" spans="1:52">
      <c r="A160" s="30" t="str">
        <f t="shared" si="30"/>
        <v>משרד האנרגיה</v>
      </c>
      <c r="B160" s="31" t="str">
        <f t="shared" si="31"/>
        <v>energy</v>
      </c>
      <c r="C160" s="23">
        <v>155</v>
      </c>
      <c r="D160" s="23" t="str">
        <f>IF(E160="","",IF(סימול="","לא הוגדר שם משרד",CONCATENATE(סימול,".DB.",COUNTIF($B$5:B159,$B160)+1)))</f>
        <v/>
      </c>
      <c r="E160" s="41"/>
      <c r="F160" s="52"/>
      <c r="G160" s="43"/>
      <c r="H160" s="42"/>
      <c r="I160" s="43"/>
      <c r="J160" s="42"/>
      <c r="K160" s="43"/>
      <c r="L160" s="42"/>
      <c r="M160" s="43"/>
      <c r="N160" s="42"/>
      <c r="O160" s="43"/>
      <c r="P160" s="42"/>
      <c r="Q160" s="42"/>
      <c r="R160" s="42"/>
      <c r="S160" s="43"/>
      <c r="T160" s="43"/>
      <c r="U160" s="42"/>
      <c r="V160" s="43"/>
      <c r="W160" s="42"/>
      <c r="X160" s="53"/>
      <c r="Y160" s="43"/>
      <c r="Z160" s="42"/>
      <c r="AA160" s="43"/>
      <c r="AB160" s="43"/>
      <c r="AC160" s="42"/>
      <c r="AD160" s="43" t="str">
        <f>IF(E160="","",IF(T160=פרמטרים!$T$6,פרמטרים!$V$8,פרמטרים!$V$3))</f>
        <v/>
      </c>
      <c r="AE160" s="42"/>
      <c r="AF160" s="121" t="str">
        <f>IF(E160="","",IF(AD160="הוחלט לא להנגיש",פרמטרים!$AF$7,IF(AD160="בוצע",פרמטרים!$AF$6,IF(OR('רשימת מאגרים'!O160=פרמטרים!$J$3,AND('רשימת מאגרים'!O160=פרמטרים!$J$4,'רשימת מאגרים'!M160&lt;&gt;"")),פרמטרים!$AF$3,IF(OR('רשימת מאגרים'!O160=פרמטרים!$J$4,AND('רשימת מאגרים'!O160=פרמטרים!$J$5,'רשימת מאגרים'!M160&lt;&gt;"")),פרמטרים!$AF$4,פרמטרים!$AF$5)))))</f>
        <v/>
      </c>
      <c r="AG160" s="42"/>
      <c r="AH160" s="121" t="str">
        <f>IF(E160="","",IF(AD160="הוחלט לא להנגיש",פרמטרים!$AF$7,IF(AD160="בוצע",פרמטרים!$AF$6,IF(T160=פרמטרים!$T$6,פרמטרים!$AF$7,IF(AB160=פרמטרים!$N$5,פרמטרים!$AF$3,IF(OR(AB160=פרמטרים!$N$4,T160=פרמטרים!$T$5),פרמטרים!$AF$4,פרמטרים!$AF$5))))))</f>
        <v/>
      </c>
      <c r="AI160" s="42"/>
      <c r="AJ160" s="121" t="str">
        <f t="shared" si="36"/>
        <v/>
      </c>
      <c r="AK160" s="42"/>
      <c r="AL160" s="123"/>
      <c r="AM160" s="123"/>
      <c r="AN160" s="124" t="str">
        <f t="shared" si="32"/>
        <v/>
      </c>
      <c r="AO160" s="42"/>
      <c r="AP160" s="126" t="str">
        <f t="shared" si="33"/>
        <v/>
      </c>
      <c r="AQ160" s="126"/>
      <c r="AR160" s="53"/>
      <c r="AS160" s="53"/>
      <c r="AT160" s="53"/>
      <c r="AU160" s="127"/>
      <c r="AV160" s="42"/>
      <c r="AW160" s="42"/>
      <c r="AX160" s="83" t="str">
        <f t="shared" si="37"/>
        <v/>
      </c>
      <c r="AY160" s="87" t="str">
        <f t="shared" si="34"/>
        <v/>
      </c>
      <c r="AZ160" s="87" t="str">
        <f t="shared" si="35"/>
        <v/>
      </c>
    </row>
    <row r="161" spans="1:52">
      <c r="A161" s="30" t="str">
        <f t="shared" si="30"/>
        <v>משרד האנרגיה</v>
      </c>
      <c r="B161" s="31" t="str">
        <f t="shared" si="31"/>
        <v>energy</v>
      </c>
      <c r="C161" s="23">
        <v>156</v>
      </c>
      <c r="D161" s="23" t="str">
        <f>IF(E161="","",IF(סימול="","לא הוגדר שם משרד",CONCATENATE(סימול,".DB.",COUNTIF($B$5:B160,$B161)+1)))</f>
        <v/>
      </c>
      <c r="E161" s="41"/>
      <c r="F161" s="52"/>
      <c r="G161" s="43"/>
      <c r="H161" s="42"/>
      <c r="I161" s="43"/>
      <c r="J161" s="42"/>
      <c r="K161" s="43"/>
      <c r="L161" s="42"/>
      <c r="M161" s="43"/>
      <c r="N161" s="42"/>
      <c r="O161" s="43"/>
      <c r="P161" s="42"/>
      <c r="Q161" s="42"/>
      <c r="R161" s="42"/>
      <c r="S161" s="43"/>
      <c r="T161" s="43"/>
      <c r="U161" s="42"/>
      <c r="V161" s="43"/>
      <c r="W161" s="42"/>
      <c r="X161" s="53"/>
      <c r="Y161" s="43"/>
      <c r="Z161" s="42"/>
      <c r="AA161" s="43"/>
      <c r="AB161" s="43"/>
      <c r="AC161" s="42"/>
      <c r="AD161" s="43" t="str">
        <f>IF(E161="","",IF(T161=פרמטרים!$T$6,פרמטרים!$V$8,פרמטרים!$V$3))</f>
        <v/>
      </c>
      <c r="AE161" s="42"/>
      <c r="AF161" s="121" t="str">
        <f>IF(E161="","",IF(AD161="הוחלט לא להנגיש",פרמטרים!$AF$7,IF(AD161="בוצע",פרמטרים!$AF$6,IF(OR('רשימת מאגרים'!O161=פרמטרים!$J$3,AND('רשימת מאגרים'!O161=פרמטרים!$J$4,'רשימת מאגרים'!M161&lt;&gt;"")),פרמטרים!$AF$3,IF(OR('רשימת מאגרים'!O161=פרמטרים!$J$4,AND('רשימת מאגרים'!O161=פרמטרים!$J$5,'רשימת מאגרים'!M161&lt;&gt;"")),פרמטרים!$AF$4,פרמטרים!$AF$5)))))</f>
        <v/>
      </c>
      <c r="AG161" s="42"/>
      <c r="AH161" s="121" t="str">
        <f>IF(E161="","",IF(AD161="הוחלט לא להנגיש",פרמטרים!$AF$7,IF(AD161="בוצע",פרמטרים!$AF$6,IF(T161=פרמטרים!$T$6,פרמטרים!$AF$7,IF(AB161=פרמטרים!$N$5,פרמטרים!$AF$3,IF(OR(AB161=פרמטרים!$N$4,T161=פרמטרים!$T$5),פרמטרים!$AF$4,פרמטרים!$AF$5))))))</f>
        <v/>
      </c>
      <c r="AI161" s="42"/>
      <c r="AJ161" s="121" t="str">
        <f t="shared" si="36"/>
        <v/>
      </c>
      <c r="AK161" s="42"/>
      <c r="AL161" s="123"/>
      <c r="AM161" s="123"/>
      <c r="AN161" s="124" t="str">
        <f t="shared" si="32"/>
        <v/>
      </c>
      <c r="AO161" s="42"/>
      <c r="AP161" s="126" t="str">
        <f t="shared" si="33"/>
        <v/>
      </c>
      <c r="AQ161" s="126"/>
      <c r="AR161" s="53"/>
      <c r="AS161" s="53"/>
      <c r="AT161" s="53"/>
      <c r="AU161" s="127"/>
      <c r="AV161" s="42"/>
      <c r="AW161" s="42"/>
      <c r="AX161" s="83" t="str">
        <f t="shared" si="37"/>
        <v/>
      </c>
      <c r="AY161" s="87" t="str">
        <f t="shared" si="34"/>
        <v/>
      </c>
      <c r="AZ161" s="87" t="str">
        <f t="shared" si="35"/>
        <v/>
      </c>
    </row>
    <row r="162" spans="1:52">
      <c r="A162" s="30" t="str">
        <f t="shared" si="30"/>
        <v>משרד האנרגיה</v>
      </c>
      <c r="B162" s="31" t="str">
        <f t="shared" si="31"/>
        <v>energy</v>
      </c>
      <c r="C162" s="23">
        <v>157</v>
      </c>
      <c r="D162" s="23" t="str">
        <f>IF(E162="","",IF(סימול="","לא הוגדר שם משרד",CONCATENATE(סימול,".DB.",COUNTIF($B$5:B161,$B162)+1)))</f>
        <v/>
      </c>
      <c r="E162" s="41"/>
      <c r="F162" s="52"/>
      <c r="G162" s="43"/>
      <c r="H162" s="42"/>
      <c r="I162" s="43"/>
      <c r="J162" s="42"/>
      <c r="K162" s="43"/>
      <c r="L162" s="42"/>
      <c r="M162" s="43"/>
      <c r="N162" s="42"/>
      <c r="O162" s="43"/>
      <c r="P162" s="42"/>
      <c r="Q162" s="42"/>
      <c r="R162" s="42"/>
      <c r="S162" s="43"/>
      <c r="T162" s="43"/>
      <c r="U162" s="42"/>
      <c r="V162" s="43"/>
      <c r="W162" s="42"/>
      <c r="X162" s="53"/>
      <c r="Y162" s="43"/>
      <c r="Z162" s="42"/>
      <c r="AA162" s="43"/>
      <c r="AB162" s="43"/>
      <c r="AC162" s="42"/>
      <c r="AD162" s="43" t="str">
        <f>IF(E162="","",IF(T162=פרמטרים!$T$6,פרמטרים!$V$8,פרמטרים!$V$3))</f>
        <v/>
      </c>
      <c r="AE162" s="42"/>
      <c r="AF162" s="121" t="str">
        <f>IF(E162="","",IF(AD162="הוחלט לא להנגיש",פרמטרים!$AF$7,IF(AD162="בוצע",פרמטרים!$AF$6,IF(OR('רשימת מאגרים'!O162=פרמטרים!$J$3,AND('רשימת מאגרים'!O162=פרמטרים!$J$4,'רשימת מאגרים'!M162&lt;&gt;"")),פרמטרים!$AF$3,IF(OR('רשימת מאגרים'!O162=פרמטרים!$J$4,AND('רשימת מאגרים'!O162=פרמטרים!$J$5,'רשימת מאגרים'!M162&lt;&gt;"")),פרמטרים!$AF$4,פרמטרים!$AF$5)))))</f>
        <v/>
      </c>
      <c r="AG162" s="42"/>
      <c r="AH162" s="121" t="str">
        <f>IF(E162="","",IF(AD162="הוחלט לא להנגיש",פרמטרים!$AF$7,IF(AD162="בוצע",פרמטרים!$AF$6,IF(T162=פרמטרים!$T$6,פרמטרים!$AF$7,IF(AB162=פרמטרים!$N$5,פרמטרים!$AF$3,IF(OR(AB162=פרמטרים!$N$4,T162=פרמטרים!$T$5),פרמטרים!$AF$4,פרמטרים!$AF$5))))))</f>
        <v/>
      </c>
      <c r="AI162" s="42"/>
      <c r="AJ162" s="121" t="str">
        <f t="shared" si="36"/>
        <v/>
      </c>
      <c r="AK162" s="42"/>
      <c r="AL162" s="123"/>
      <c r="AM162" s="123"/>
      <c r="AN162" s="124" t="str">
        <f t="shared" si="32"/>
        <v/>
      </c>
      <c r="AO162" s="42"/>
      <c r="AP162" s="126" t="str">
        <f t="shared" si="33"/>
        <v/>
      </c>
      <c r="AQ162" s="126"/>
      <c r="AR162" s="53"/>
      <c r="AS162" s="53"/>
      <c r="AT162" s="53"/>
      <c r="AU162" s="127"/>
      <c r="AV162" s="42"/>
      <c r="AW162" s="42"/>
      <c r="AX162" s="83" t="str">
        <f t="shared" si="37"/>
        <v/>
      </c>
      <c r="AY162" s="87" t="str">
        <f t="shared" si="34"/>
        <v/>
      </c>
      <c r="AZ162" s="87" t="str">
        <f t="shared" si="35"/>
        <v/>
      </c>
    </row>
    <row r="163" spans="1:52">
      <c r="A163" s="30" t="str">
        <f t="shared" si="30"/>
        <v>משרד האנרגיה</v>
      </c>
      <c r="B163" s="31" t="str">
        <f t="shared" si="31"/>
        <v>energy</v>
      </c>
      <c r="C163" s="23">
        <v>158</v>
      </c>
      <c r="D163" s="23" t="str">
        <f>IF(E163="","",IF(סימול="","לא הוגדר שם משרד",CONCATENATE(סימול,".DB.",COUNTIF($B$5:B162,$B163)+1)))</f>
        <v/>
      </c>
      <c r="E163" s="41"/>
      <c r="F163" s="52"/>
      <c r="G163" s="43"/>
      <c r="H163" s="42"/>
      <c r="I163" s="43"/>
      <c r="J163" s="42"/>
      <c r="K163" s="43"/>
      <c r="L163" s="42"/>
      <c r="M163" s="43"/>
      <c r="N163" s="42"/>
      <c r="O163" s="43"/>
      <c r="P163" s="42"/>
      <c r="Q163" s="42"/>
      <c r="R163" s="42"/>
      <c r="S163" s="43"/>
      <c r="T163" s="43"/>
      <c r="U163" s="42"/>
      <c r="V163" s="43"/>
      <c r="W163" s="42"/>
      <c r="X163" s="53"/>
      <c r="Y163" s="43"/>
      <c r="Z163" s="42"/>
      <c r="AA163" s="43"/>
      <c r="AB163" s="43"/>
      <c r="AC163" s="42"/>
      <c r="AD163" s="43" t="str">
        <f>IF(E163="","",IF(T163=פרמטרים!$T$6,פרמטרים!$V$8,פרמטרים!$V$3))</f>
        <v/>
      </c>
      <c r="AE163" s="42"/>
      <c r="AF163" s="121" t="str">
        <f>IF(E163="","",IF(AD163="הוחלט לא להנגיש",פרמטרים!$AF$7,IF(AD163="בוצע",פרמטרים!$AF$6,IF(OR('רשימת מאגרים'!O163=פרמטרים!$J$3,AND('רשימת מאגרים'!O163=פרמטרים!$J$4,'רשימת מאגרים'!M163&lt;&gt;"")),פרמטרים!$AF$3,IF(OR('רשימת מאגרים'!O163=פרמטרים!$J$4,AND('רשימת מאגרים'!O163=פרמטרים!$J$5,'רשימת מאגרים'!M163&lt;&gt;"")),פרמטרים!$AF$4,פרמטרים!$AF$5)))))</f>
        <v/>
      </c>
      <c r="AG163" s="42"/>
      <c r="AH163" s="121" t="str">
        <f>IF(E163="","",IF(AD163="הוחלט לא להנגיש",פרמטרים!$AF$7,IF(AD163="בוצע",פרמטרים!$AF$6,IF(T163=פרמטרים!$T$6,פרמטרים!$AF$7,IF(AB163=פרמטרים!$N$5,פרמטרים!$AF$3,IF(OR(AB163=פרמטרים!$N$4,T163=פרמטרים!$T$5),פרמטרים!$AF$4,פרמטרים!$AF$5))))))</f>
        <v/>
      </c>
      <c r="AI163" s="42"/>
      <c r="AJ163" s="121" t="str">
        <f t="shared" si="36"/>
        <v/>
      </c>
      <c r="AK163" s="42"/>
      <c r="AL163" s="123"/>
      <c r="AM163" s="123"/>
      <c r="AN163" s="124" t="str">
        <f t="shared" si="32"/>
        <v/>
      </c>
      <c r="AO163" s="42"/>
      <c r="AP163" s="126" t="str">
        <f t="shared" si="33"/>
        <v/>
      </c>
      <c r="AQ163" s="126"/>
      <c r="AR163" s="53"/>
      <c r="AS163" s="53"/>
      <c r="AT163" s="53"/>
      <c r="AU163" s="127"/>
      <c r="AV163" s="42"/>
      <c r="AW163" s="42"/>
      <c r="AX163" s="83" t="str">
        <f t="shared" si="37"/>
        <v/>
      </c>
      <c r="AY163" s="87" t="str">
        <f t="shared" si="34"/>
        <v/>
      </c>
      <c r="AZ163" s="87" t="str">
        <f t="shared" si="35"/>
        <v/>
      </c>
    </row>
    <row r="164" spans="1:52">
      <c r="A164" s="30" t="str">
        <f t="shared" si="30"/>
        <v>משרד האנרגיה</v>
      </c>
      <c r="B164" s="31" t="str">
        <f t="shared" si="31"/>
        <v>energy</v>
      </c>
      <c r="C164" s="23">
        <v>159</v>
      </c>
      <c r="D164" s="23" t="str">
        <f>IF(E164="","",IF(סימול="","לא הוגדר שם משרד",CONCATENATE(סימול,".DB.",COUNTIF($B$5:B163,$B164)+1)))</f>
        <v/>
      </c>
      <c r="E164" s="41"/>
      <c r="F164" s="52"/>
      <c r="G164" s="43"/>
      <c r="H164" s="42"/>
      <c r="I164" s="43"/>
      <c r="J164" s="42"/>
      <c r="K164" s="43"/>
      <c r="L164" s="42"/>
      <c r="M164" s="43"/>
      <c r="N164" s="42"/>
      <c r="O164" s="43"/>
      <c r="P164" s="42"/>
      <c r="Q164" s="42"/>
      <c r="R164" s="42"/>
      <c r="S164" s="43"/>
      <c r="T164" s="43"/>
      <c r="U164" s="42"/>
      <c r="V164" s="43"/>
      <c r="W164" s="42"/>
      <c r="X164" s="53"/>
      <c r="Y164" s="43"/>
      <c r="Z164" s="42"/>
      <c r="AA164" s="43"/>
      <c r="AB164" s="43"/>
      <c r="AC164" s="42"/>
      <c r="AD164" s="43" t="str">
        <f>IF(E164="","",IF(T164=פרמטרים!$T$6,פרמטרים!$V$8,פרמטרים!$V$3))</f>
        <v/>
      </c>
      <c r="AE164" s="42"/>
      <c r="AF164" s="121" t="str">
        <f>IF(E164="","",IF(AD164="הוחלט לא להנגיש",פרמטרים!$AF$7,IF(AD164="בוצע",פרמטרים!$AF$6,IF(OR('רשימת מאגרים'!O164=פרמטרים!$J$3,AND('רשימת מאגרים'!O164=פרמטרים!$J$4,'רשימת מאגרים'!M164&lt;&gt;"")),פרמטרים!$AF$3,IF(OR('רשימת מאגרים'!O164=פרמטרים!$J$4,AND('רשימת מאגרים'!O164=פרמטרים!$J$5,'רשימת מאגרים'!M164&lt;&gt;"")),פרמטרים!$AF$4,פרמטרים!$AF$5)))))</f>
        <v/>
      </c>
      <c r="AG164" s="42"/>
      <c r="AH164" s="121" t="str">
        <f>IF(E164="","",IF(AD164="הוחלט לא להנגיש",פרמטרים!$AF$7,IF(AD164="בוצע",פרמטרים!$AF$6,IF(T164=פרמטרים!$T$6,פרמטרים!$AF$7,IF(AB164=פרמטרים!$N$5,פרמטרים!$AF$3,IF(OR(AB164=פרמטרים!$N$4,T164=פרמטרים!$T$5),פרמטרים!$AF$4,פרמטרים!$AF$5))))))</f>
        <v/>
      </c>
      <c r="AI164" s="42"/>
      <c r="AJ164" s="121" t="str">
        <f t="shared" si="36"/>
        <v/>
      </c>
      <c r="AK164" s="42"/>
      <c r="AL164" s="123"/>
      <c r="AM164" s="123"/>
      <c r="AN164" s="124" t="str">
        <f t="shared" si="32"/>
        <v/>
      </c>
      <c r="AO164" s="42"/>
      <c r="AP164" s="126" t="str">
        <f t="shared" si="33"/>
        <v/>
      </c>
      <c r="AQ164" s="126"/>
      <c r="AR164" s="53"/>
      <c r="AS164" s="53"/>
      <c r="AT164" s="53"/>
      <c r="AU164" s="127"/>
      <c r="AV164" s="42"/>
      <c r="AW164" s="42"/>
      <c r="AX164" s="83" t="str">
        <f t="shared" si="37"/>
        <v/>
      </c>
      <c r="AY164" s="87" t="str">
        <f t="shared" si="34"/>
        <v/>
      </c>
      <c r="AZ164" s="87" t="str">
        <f t="shared" si="35"/>
        <v/>
      </c>
    </row>
    <row r="165" spans="1:52">
      <c r="A165" s="30" t="str">
        <f t="shared" si="30"/>
        <v>משרד האנרגיה</v>
      </c>
      <c r="B165" s="31" t="str">
        <f t="shared" si="31"/>
        <v>energy</v>
      </c>
      <c r="C165" s="23">
        <v>160</v>
      </c>
      <c r="D165" s="23" t="str">
        <f>IF(E165="","",IF(סימול="","לא הוגדר שם משרד",CONCATENATE(סימול,".DB.",COUNTIF($B$5:B164,$B165)+1)))</f>
        <v/>
      </c>
      <c r="E165" s="41"/>
      <c r="F165" s="52"/>
      <c r="G165" s="43"/>
      <c r="H165" s="42"/>
      <c r="I165" s="43"/>
      <c r="J165" s="42"/>
      <c r="K165" s="43"/>
      <c r="L165" s="42"/>
      <c r="M165" s="43"/>
      <c r="N165" s="42"/>
      <c r="O165" s="43"/>
      <c r="P165" s="42"/>
      <c r="Q165" s="42"/>
      <c r="R165" s="42"/>
      <c r="S165" s="43"/>
      <c r="T165" s="43"/>
      <c r="U165" s="42"/>
      <c r="V165" s="43"/>
      <c r="W165" s="42"/>
      <c r="X165" s="53"/>
      <c r="Y165" s="43"/>
      <c r="Z165" s="42"/>
      <c r="AA165" s="43"/>
      <c r="AB165" s="43"/>
      <c r="AC165" s="42"/>
      <c r="AD165" s="43" t="str">
        <f>IF(E165="","",IF(T165=פרמטרים!$T$6,פרמטרים!$V$8,פרמטרים!$V$3))</f>
        <v/>
      </c>
      <c r="AE165" s="42"/>
      <c r="AF165" s="121" t="str">
        <f>IF(E165="","",IF(AD165="הוחלט לא להנגיש",פרמטרים!$AF$7,IF(AD165="בוצע",פרמטרים!$AF$6,IF(OR('רשימת מאגרים'!O165=פרמטרים!$J$3,AND('רשימת מאגרים'!O165=פרמטרים!$J$4,'רשימת מאגרים'!M165&lt;&gt;"")),פרמטרים!$AF$3,IF(OR('רשימת מאגרים'!O165=פרמטרים!$J$4,AND('רשימת מאגרים'!O165=פרמטרים!$J$5,'רשימת מאגרים'!M165&lt;&gt;"")),פרמטרים!$AF$4,פרמטרים!$AF$5)))))</f>
        <v/>
      </c>
      <c r="AG165" s="42"/>
      <c r="AH165" s="121" t="str">
        <f>IF(E165="","",IF(AD165="הוחלט לא להנגיש",פרמטרים!$AF$7,IF(AD165="בוצע",פרמטרים!$AF$6,IF(T165=פרמטרים!$T$6,פרמטרים!$AF$7,IF(AB165=פרמטרים!$N$5,פרמטרים!$AF$3,IF(OR(AB165=פרמטרים!$N$4,T165=פרמטרים!$T$5),פרמטרים!$AF$4,פרמטרים!$AF$5))))))</f>
        <v/>
      </c>
      <c r="AI165" s="42"/>
      <c r="AJ165" s="121" t="str">
        <f t="shared" si="36"/>
        <v/>
      </c>
      <c r="AK165" s="42"/>
      <c r="AL165" s="123"/>
      <c r="AM165" s="123"/>
      <c r="AN165" s="124" t="str">
        <f t="shared" si="32"/>
        <v/>
      </c>
      <c r="AO165" s="42"/>
      <c r="AP165" s="126" t="str">
        <f t="shared" si="33"/>
        <v/>
      </c>
      <c r="AQ165" s="126"/>
      <c r="AR165" s="53"/>
      <c r="AS165" s="53"/>
      <c r="AT165" s="53"/>
      <c r="AU165" s="127"/>
      <c r="AV165" s="42"/>
      <c r="AW165" s="42"/>
      <c r="AX165" s="83" t="str">
        <f t="shared" si="37"/>
        <v/>
      </c>
      <c r="AY165" s="87" t="str">
        <f t="shared" si="34"/>
        <v/>
      </c>
      <c r="AZ165" s="87" t="str">
        <f t="shared" si="35"/>
        <v/>
      </c>
    </row>
    <row r="166" spans="1:52">
      <c r="A166" s="30" t="str">
        <f t="shared" ref="A166:A197" si="38">IF(המשרד="","",המשרד)</f>
        <v>משרד האנרגיה</v>
      </c>
      <c r="B166" s="31" t="str">
        <f t="shared" ref="B166:B197" si="39">IF(סימול="","",סימול)</f>
        <v>energy</v>
      </c>
      <c r="C166" s="23">
        <v>161</v>
      </c>
      <c r="D166" s="23" t="str">
        <f>IF(E166="","",IF(סימול="","לא הוגדר שם משרד",CONCATENATE(סימול,".DB.",COUNTIF($B$5:B165,$B166)+1)))</f>
        <v/>
      </c>
      <c r="E166" s="41"/>
      <c r="F166" s="52"/>
      <c r="G166" s="43"/>
      <c r="H166" s="42"/>
      <c r="I166" s="43"/>
      <c r="J166" s="42"/>
      <c r="K166" s="43"/>
      <c r="L166" s="42"/>
      <c r="M166" s="43"/>
      <c r="N166" s="42"/>
      <c r="O166" s="43"/>
      <c r="P166" s="42"/>
      <c r="Q166" s="42"/>
      <c r="R166" s="42"/>
      <c r="S166" s="43"/>
      <c r="T166" s="43"/>
      <c r="U166" s="42"/>
      <c r="V166" s="43"/>
      <c r="W166" s="42"/>
      <c r="X166" s="53"/>
      <c r="Y166" s="43"/>
      <c r="Z166" s="42"/>
      <c r="AA166" s="43"/>
      <c r="AB166" s="43"/>
      <c r="AC166" s="42"/>
      <c r="AD166" s="43" t="str">
        <f>IF(E166="","",IF(T166=פרמטרים!$T$6,פרמטרים!$V$8,פרמטרים!$V$3))</f>
        <v/>
      </c>
      <c r="AE166" s="42"/>
      <c r="AF166" s="121" t="str">
        <f>IF(E166="","",IF(AD166="הוחלט לא להנגיש",פרמטרים!$AF$7,IF(AD166="בוצע",פרמטרים!$AF$6,IF(OR('רשימת מאגרים'!O166=פרמטרים!$J$3,AND('רשימת מאגרים'!O166=פרמטרים!$J$4,'רשימת מאגרים'!M166&lt;&gt;"")),פרמטרים!$AF$3,IF(OR('רשימת מאגרים'!O166=פרמטרים!$J$4,AND('רשימת מאגרים'!O166=פרמטרים!$J$5,'רשימת מאגרים'!M166&lt;&gt;"")),פרמטרים!$AF$4,פרמטרים!$AF$5)))))</f>
        <v/>
      </c>
      <c r="AG166" s="42"/>
      <c r="AH166" s="121" t="str">
        <f>IF(E166="","",IF(AD166="הוחלט לא להנגיש",פרמטרים!$AF$7,IF(AD166="בוצע",פרמטרים!$AF$6,IF(T166=פרמטרים!$T$6,פרמטרים!$AF$7,IF(AB166=פרמטרים!$N$5,פרמטרים!$AF$3,IF(OR(AB166=פרמטרים!$N$4,T166=פרמטרים!$T$5),פרמטרים!$AF$4,פרמטרים!$AF$5))))))</f>
        <v/>
      </c>
      <c r="AI166" s="42"/>
      <c r="AJ166" s="121" t="str">
        <f t="shared" si="36"/>
        <v/>
      </c>
      <c r="AK166" s="42"/>
      <c r="AL166" s="123"/>
      <c r="AM166" s="123"/>
      <c r="AN166" s="124" t="str">
        <f t="shared" ref="AN166:AN197" si="40">IF($E166="","",IFERROR(AL166*$AL$1,0)+AM166)</f>
        <v/>
      </c>
      <c r="AO166" s="42"/>
      <c r="AP166" s="126" t="str">
        <f t="shared" ref="AP166:AP197" si="41">IF(E166="","",IF(Y166="","",Y166))</f>
        <v/>
      </c>
      <c r="AQ166" s="126"/>
      <c r="AR166" s="53"/>
      <c r="AS166" s="53"/>
      <c r="AT166" s="53"/>
      <c r="AU166" s="127"/>
      <c r="AV166" s="42"/>
      <c r="AW166" s="42"/>
      <c r="AX166" s="83" t="str">
        <f t="shared" si="37"/>
        <v/>
      </c>
      <c r="AY166" s="87" t="str">
        <f t="shared" ref="AY166:AY197" si="42">IFERROR(IF($AR166="","",YEAR($AR166)),"")</f>
        <v/>
      </c>
      <c r="AZ166" s="87" t="str">
        <f t="shared" ref="AZ166:AZ197" si="43">IFERROR(IF($AR166="","",CONCATENATE(IF(MONTH($AR166)&lt;4,"Q1",IF(MONTH($AR166)&lt;7,"Q2",IF($AR166&lt;10,"Q3","Q4"))),"/",YEAR($AR166))),"")</f>
        <v/>
      </c>
    </row>
    <row r="167" spans="1:52">
      <c r="A167" s="30" t="str">
        <f t="shared" si="38"/>
        <v>משרד האנרגיה</v>
      </c>
      <c r="B167" s="31" t="str">
        <f t="shared" si="39"/>
        <v>energy</v>
      </c>
      <c r="C167" s="23">
        <v>162</v>
      </c>
      <c r="D167" s="23" t="str">
        <f>IF(E167="","",IF(סימול="","לא הוגדר שם משרד",CONCATENATE(סימול,".DB.",COUNTIF($B$5:B166,$B167)+1)))</f>
        <v/>
      </c>
      <c r="E167" s="41"/>
      <c r="F167" s="52"/>
      <c r="G167" s="43"/>
      <c r="H167" s="42"/>
      <c r="I167" s="43"/>
      <c r="J167" s="42"/>
      <c r="K167" s="43"/>
      <c r="L167" s="42"/>
      <c r="M167" s="43"/>
      <c r="N167" s="42"/>
      <c r="O167" s="43"/>
      <c r="P167" s="42"/>
      <c r="Q167" s="42"/>
      <c r="R167" s="42"/>
      <c r="S167" s="43"/>
      <c r="T167" s="43"/>
      <c r="U167" s="42"/>
      <c r="V167" s="43"/>
      <c r="W167" s="42"/>
      <c r="X167" s="53"/>
      <c r="Y167" s="43"/>
      <c r="Z167" s="42"/>
      <c r="AA167" s="43"/>
      <c r="AB167" s="43"/>
      <c r="AC167" s="42"/>
      <c r="AD167" s="43" t="str">
        <f>IF(E167="","",IF(T167=פרמטרים!$T$6,פרמטרים!$V$8,פרמטרים!$V$3))</f>
        <v/>
      </c>
      <c r="AE167" s="42"/>
      <c r="AF167" s="121" t="str">
        <f>IF(E167="","",IF(AD167="הוחלט לא להנגיש",פרמטרים!$AF$7,IF(AD167="בוצע",פרמטרים!$AF$6,IF(OR('רשימת מאגרים'!O167=פרמטרים!$J$3,AND('רשימת מאגרים'!O167=פרמטרים!$J$4,'רשימת מאגרים'!M167&lt;&gt;"")),פרמטרים!$AF$3,IF(OR('רשימת מאגרים'!O167=פרמטרים!$J$4,AND('רשימת מאגרים'!O167=פרמטרים!$J$5,'רשימת מאגרים'!M167&lt;&gt;"")),פרמטרים!$AF$4,פרמטרים!$AF$5)))))</f>
        <v/>
      </c>
      <c r="AG167" s="42"/>
      <c r="AH167" s="121" t="str">
        <f>IF(E167="","",IF(AD167="הוחלט לא להנגיש",פרמטרים!$AF$7,IF(AD167="בוצע",פרמטרים!$AF$6,IF(T167=פרמטרים!$T$6,פרמטרים!$AF$7,IF(AB167=פרמטרים!$N$5,פרמטרים!$AF$3,IF(OR(AB167=פרמטרים!$N$4,T167=פרמטרים!$T$5),פרמטרים!$AF$4,פרמטרים!$AF$5))))))</f>
        <v/>
      </c>
      <c r="AI167" s="42"/>
      <c r="AJ167" s="121" t="str">
        <f t="shared" si="36"/>
        <v/>
      </c>
      <c r="AK167" s="42"/>
      <c r="AL167" s="123"/>
      <c r="AM167" s="123"/>
      <c r="AN167" s="124" t="str">
        <f t="shared" si="40"/>
        <v/>
      </c>
      <c r="AO167" s="42"/>
      <c r="AP167" s="126" t="str">
        <f t="shared" si="41"/>
        <v/>
      </c>
      <c r="AQ167" s="126"/>
      <c r="AR167" s="53"/>
      <c r="AS167" s="53"/>
      <c r="AT167" s="53"/>
      <c r="AU167" s="127"/>
      <c r="AV167" s="42"/>
      <c r="AW167" s="42"/>
      <c r="AX167" s="83" t="str">
        <f t="shared" ref="AX167:AX198" si="44">IF(E167="","","כן")</f>
        <v/>
      </c>
      <c r="AY167" s="87" t="str">
        <f t="shared" si="42"/>
        <v/>
      </c>
      <c r="AZ167" s="87" t="str">
        <f t="shared" si="43"/>
        <v/>
      </c>
    </row>
    <row r="168" spans="1:52">
      <c r="A168" s="30" t="str">
        <f t="shared" si="38"/>
        <v>משרד האנרגיה</v>
      </c>
      <c r="B168" s="31" t="str">
        <f t="shared" si="39"/>
        <v>energy</v>
      </c>
      <c r="C168" s="23">
        <v>163</v>
      </c>
      <c r="D168" s="23" t="str">
        <f>IF(E168="","",IF(סימול="","לא הוגדר שם משרד",CONCATENATE(סימול,".DB.",COUNTIF($B$5:B167,$B168)+1)))</f>
        <v/>
      </c>
      <c r="E168" s="41"/>
      <c r="F168" s="52"/>
      <c r="G168" s="43"/>
      <c r="H168" s="42"/>
      <c r="I168" s="43"/>
      <c r="J168" s="42"/>
      <c r="K168" s="43"/>
      <c r="L168" s="42"/>
      <c r="M168" s="43"/>
      <c r="N168" s="42"/>
      <c r="O168" s="43"/>
      <c r="P168" s="42"/>
      <c r="Q168" s="42"/>
      <c r="R168" s="42"/>
      <c r="S168" s="43"/>
      <c r="T168" s="43"/>
      <c r="U168" s="42"/>
      <c r="V168" s="43"/>
      <c r="W168" s="42"/>
      <c r="X168" s="53"/>
      <c r="Y168" s="43"/>
      <c r="Z168" s="42"/>
      <c r="AA168" s="43"/>
      <c r="AB168" s="43"/>
      <c r="AC168" s="42"/>
      <c r="AD168" s="43" t="str">
        <f>IF(E168="","",IF(T168=פרמטרים!$T$6,פרמטרים!$V$8,פרמטרים!$V$3))</f>
        <v/>
      </c>
      <c r="AE168" s="42"/>
      <c r="AF168" s="121" t="str">
        <f>IF(E168="","",IF(AD168="הוחלט לא להנגיש",פרמטרים!$AF$7,IF(AD168="בוצע",פרמטרים!$AF$6,IF(OR('רשימת מאגרים'!O168=פרמטרים!$J$3,AND('רשימת מאגרים'!O168=פרמטרים!$J$4,'רשימת מאגרים'!M168&lt;&gt;"")),פרמטרים!$AF$3,IF(OR('רשימת מאגרים'!O168=פרמטרים!$J$4,AND('רשימת מאגרים'!O168=פרמטרים!$J$5,'רשימת מאגרים'!M168&lt;&gt;"")),פרמטרים!$AF$4,פרמטרים!$AF$5)))))</f>
        <v/>
      </c>
      <c r="AG168" s="42"/>
      <c r="AH168" s="121" t="str">
        <f>IF(E168="","",IF(AD168="הוחלט לא להנגיש",פרמטרים!$AF$7,IF(AD168="בוצע",פרמטרים!$AF$6,IF(T168=פרמטרים!$T$6,פרמטרים!$AF$7,IF(AB168=פרמטרים!$N$5,פרמטרים!$AF$3,IF(OR(AB168=פרמטרים!$N$4,T168=פרמטרים!$T$5),פרמטרים!$AF$4,פרמטרים!$AF$5))))))</f>
        <v/>
      </c>
      <c r="AI168" s="42"/>
      <c r="AJ168" s="121" t="str">
        <f t="shared" si="36"/>
        <v/>
      </c>
      <c r="AK168" s="42"/>
      <c r="AL168" s="123"/>
      <c r="AM168" s="123"/>
      <c r="AN168" s="124" t="str">
        <f t="shared" si="40"/>
        <v/>
      </c>
      <c r="AO168" s="42"/>
      <c r="AP168" s="126" t="str">
        <f t="shared" si="41"/>
        <v/>
      </c>
      <c r="AQ168" s="126"/>
      <c r="AR168" s="53"/>
      <c r="AS168" s="53"/>
      <c r="AT168" s="53"/>
      <c r="AU168" s="127"/>
      <c r="AV168" s="42"/>
      <c r="AW168" s="42"/>
      <c r="AX168" s="83" t="str">
        <f t="shared" si="44"/>
        <v/>
      </c>
      <c r="AY168" s="87" t="str">
        <f t="shared" si="42"/>
        <v/>
      </c>
      <c r="AZ168" s="87" t="str">
        <f t="shared" si="43"/>
        <v/>
      </c>
    </row>
    <row r="169" spans="1:52">
      <c r="A169" s="30" t="str">
        <f t="shared" si="38"/>
        <v>משרד האנרגיה</v>
      </c>
      <c r="B169" s="31" t="str">
        <f t="shared" si="39"/>
        <v>energy</v>
      </c>
      <c r="C169" s="23">
        <v>164</v>
      </c>
      <c r="D169" s="23" t="str">
        <f>IF(E169="","",IF(סימול="","לא הוגדר שם משרד",CONCATENATE(סימול,".DB.",COUNTIF($B$5:B168,$B169)+1)))</f>
        <v/>
      </c>
      <c r="E169" s="41"/>
      <c r="F169" s="52"/>
      <c r="G169" s="43"/>
      <c r="H169" s="42"/>
      <c r="I169" s="43"/>
      <c r="J169" s="42"/>
      <c r="K169" s="43"/>
      <c r="L169" s="42"/>
      <c r="M169" s="43"/>
      <c r="N169" s="42"/>
      <c r="O169" s="43"/>
      <c r="P169" s="42"/>
      <c r="Q169" s="42"/>
      <c r="R169" s="42"/>
      <c r="S169" s="43"/>
      <c r="T169" s="43"/>
      <c r="U169" s="42"/>
      <c r="V169" s="43"/>
      <c r="W169" s="42"/>
      <c r="X169" s="53"/>
      <c r="Y169" s="43"/>
      <c r="Z169" s="42"/>
      <c r="AA169" s="43"/>
      <c r="AB169" s="43"/>
      <c r="AC169" s="42"/>
      <c r="AD169" s="43" t="str">
        <f>IF(E169="","",IF(T169=פרמטרים!$T$6,פרמטרים!$V$8,פרמטרים!$V$3))</f>
        <v/>
      </c>
      <c r="AE169" s="42"/>
      <c r="AF169" s="121" t="str">
        <f>IF(E169="","",IF(AD169="הוחלט לא להנגיש",פרמטרים!$AF$7,IF(AD169="בוצע",פרמטרים!$AF$6,IF(OR('רשימת מאגרים'!O169=פרמטרים!$J$3,AND('רשימת מאגרים'!O169=פרמטרים!$J$4,'רשימת מאגרים'!M169&lt;&gt;"")),פרמטרים!$AF$3,IF(OR('רשימת מאגרים'!O169=פרמטרים!$J$4,AND('רשימת מאגרים'!O169=פרמטרים!$J$5,'רשימת מאגרים'!M169&lt;&gt;"")),פרמטרים!$AF$4,פרמטרים!$AF$5)))))</f>
        <v/>
      </c>
      <c r="AG169" s="42"/>
      <c r="AH169" s="121" t="str">
        <f>IF(E169="","",IF(AD169="הוחלט לא להנגיש",פרמטרים!$AF$7,IF(AD169="בוצע",פרמטרים!$AF$6,IF(T169=פרמטרים!$T$6,פרמטרים!$AF$7,IF(AB169=פרמטרים!$N$5,פרמטרים!$AF$3,IF(OR(AB169=פרמטרים!$N$4,T169=פרמטרים!$T$5),פרמטרים!$AF$4,פרמטרים!$AF$5))))))</f>
        <v/>
      </c>
      <c r="AI169" s="42"/>
      <c r="AJ169" s="121" t="str">
        <f t="shared" si="36"/>
        <v/>
      </c>
      <c r="AK169" s="42"/>
      <c r="AL169" s="123"/>
      <c r="AM169" s="123"/>
      <c r="AN169" s="124" t="str">
        <f t="shared" si="40"/>
        <v/>
      </c>
      <c r="AO169" s="42"/>
      <c r="AP169" s="126" t="str">
        <f t="shared" si="41"/>
        <v/>
      </c>
      <c r="AQ169" s="126"/>
      <c r="AR169" s="53"/>
      <c r="AS169" s="53"/>
      <c r="AT169" s="53"/>
      <c r="AU169" s="127"/>
      <c r="AV169" s="42"/>
      <c r="AW169" s="42"/>
      <c r="AX169" s="83" t="str">
        <f t="shared" si="44"/>
        <v/>
      </c>
      <c r="AY169" s="87" t="str">
        <f t="shared" si="42"/>
        <v/>
      </c>
      <c r="AZ169" s="87" t="str">
        <f t="shared" si="43"/>
        <v/>
      </c>
    </row>
    <row r="170" spans="1:52">
      <c r="A170" s="30" t="str">
        <f t="shared" si="38"/>
        <v>משרד האנרגיה</v>
      </c>
      <c r="B170" s="31" t="str">
        <f t="shared" si="39"/>
        <v>energy</v>
      </c>
      <c r="C170" s="23">
        <v>165</v>
      </c>
      <c r="D170" s="23" t="str">
        <f>IF(E170="","",IF(סימול="","לא הוגדר שם משרד",CONCATENATE(סימול,".DB.",COUNTIF($B$5:B169,$B170)+1)))</f>
        <v/>
      </c>
      <c r="E170" s="41"/>
      <c r="F170" s="52"/>
      <c r="G170" s="43"/>
      <c r="H170" s="42"/>
      <c r="I170" s="43"/>
      <c r="J170" s="42"/>
      <c r="K170" s="43"/>
      <c r="L170" s="42"/>
      <c r="M170" s="43"/>
      <c r="N170" s="42"/>
      <c r="O170" s="43"/>
      <c r="P170" s="42"/>
      <c r="Q170" s="42"/>
      <c r="R170" s="42"/>
      <c r="S170" s="43"/>
      <c r="T170" s="43"/>
      <c r="U170" s="42"/>
      <c r="V170" s="43"/>
      <c r="W170" s="42"/>
      <c r="X170" s="53"/>
      <c r="Y170" s="43"/>
      <c r="Z170" s="42"/>
      <c r="AA170" s="43"/>
      <c r="AB170" s="43"/>
      <c r="AC170" s="42"/>
      <c r="AD170" s="43" t="str">
        <f>IF(E170="","",IF(T170=פרמטרים!$T$6,פרמטרים!$V$8,פרמטרים!$V$3))</f>
        <v/>
      </c>
      <c r="AE170" s="42"/>
      <c r="AF170" s="121" t="str">
        <f>IF(E170="","",IF(AD170="הוחלט לא להנגיש",פרמטרים!$AF$7,IF(AD170="בוצע",פרמטרים!$AF$6,IF(OR('רשימת מאגרים'!O170=פרמטרים!$J$3,AND('רשימת מאגרים'!O170=פרמטרים!$J$4,'רשימת מאגרים'!M170&lt;&gt;"")),פרמטרים!$AF$3,IF(OR('רשימת מאגרים'!O170=פרמטרים!$J$4,AND('רשימת מאגרים'!O170=פרמטרים!$J$5,'רשימת מאגרים'!M170&lt;&gt;"")),פרמטרים!$AF$4,פרמטרים!$AF$5)))))</f>
        <v/>
      </c>
      <c r="AG170" s="42"/>
      <c r="AH170" s="121" t="str">
        <f>IF(E170="","",IF(AD170="הוחלט לא להנגיש",פרמטרים!$AF$7,IF(AD170="בוצע",פרמטרים!$AF$6,IF(T170=פרמטרים!$T$6,פרמטרים!$AF$7,IF(AB170=פרמטרים!$N$5,פרמטרים!$AF$3,IF(OR(AB170=פרמטרים!$N$4,T170=פרמטרים!$T$5),פרמטרים!$AF$4,פרמטרים!$AF$5))))))</f>
        <v/>
      </c>
      <c r="AI170" s="42"/>
      <c r="AJ170" s="121" t="str">
        <f t="shared" si="36"/>
        <v/>
      </c>
      <c r="AK170" s="42"/>
      <c r="AL170" s="123"/>
      <c r="AM170" s="123"/>
      <c r="AN170" s="124" t="str">
        <f t="shared" si="40"/>
        <v/>
      </c>
      <c r="AO170" s="42"/>
      <c r="AP170" s="126" t="str">
        <f t="shared" si="41"/>
        <v/>
      </c>
      <c r="AQ170" s="126"/>
      <c r="AR170" s="53"/>
      <c r="AS170" s="53"/>
      <c r="AT170" s="53"/>
      <c r="AU170" s="127"/>
      <c r="AV170" s="42"/>
      <c r="AW170" s="42"/>
      <c r="AX170" s="83" t="str">
        <f t="shared" si="44"/>
        <v/>
      </c>
      <c r="AY170" s="87" t="str">
        <f t="shared" si="42"/>
        <v/>
      </c>
      <c r="AZ170" s="87" t="str">
        <f t="shared" si="43"/>
        <v/>
      </c>
    </row>
    <row r="171" spans="1:52">
      <c r="A171" s="30" t="str">
        <f t="shared" si="38"/>
        <v>משרד האנרגיה</v>
      </c>
      <c r="B171" s="31" t="str">
        <f t="shared" si="39"/>
        <v>energy</v>
      </c>
      <c r="C171" s="23">
        <v>166</v>
      </c>
      <c r="D171" s="23" t="str">
        <f>IF(E171="","",IF(סימול="","לא הוגדר שם משרד",CONCATENATE(סימול,".DB.",COUNTIF($B$5:B170,$B171)+1)))</f>
        <v/>
      </c>
      <c r="E171" s="41"/>
      <c r="F171" s="52"/>
      <c r="G171" s="43"/>
      <c r="H171" s="42"/>
      <c r="I171" s="43"/>
      <c r="J171" s="42"/>
      <c r="K171" s="43"/>
      <c r="L171" s="42"/>
      <c r="M171" s="43"/>
      <c r="N171" s="42"/>
      <c r="O171" s="43"/>
      <c r="P171" s="42"/>
      <c r="Q171" s="42"/>
      <c r="R171" s="42"/>
      <c r="S171" s="43"/>
      <c r="T171" s="43"/>
      <c r="U171" s="42"/>
      <c r="V171" s="43"/>
      <c r="W171" s="42"/>
      <c r="X171" s="53"/>
      <c r="Y171" s="43"/>
      <c r="Z171" s="42"/>
      <c r="AA171" s="43"/>
      <c r="AB171" s="43"/>
      <c r="AC171" s="42"/>
      <c r="AD171" s="43" t="str">
        <f>IF(E171="","",IF(T171=פרמטרים!$T$6,פרמטרים!$V$8,פרמטרים!$V$3))</f>
        <v/>
      </c>
      <c r="AE171" s="42"/>
      <c r="AF171" s="121" t="str">
        <f>IF(E171="","",IF(AD171="הוחלט לא להנגיש",פרמטרים!$AF$7,IF(AD171="בוצע",פרמטרים!$AF$6,IF(OR('רשימת מאגרים'!O171=פרמטרים!$J$3,AND('רשימת מאגרים'!O171=פרמטרים!$J$4,'רשימת מאגרים'!M171&lt;&gt;"")),פרמטרים!$AF$3,IF(OR('רשימת מאגרים'!O171=פרמטרים!$J$4,AND('רשימת מאגרים'!O171=פרמטרים!$J$5,'רשימת מאגרים'!M171&lt;&gt;"")),פרמטרים!$AF$4,פרמטרים!$AF$5)))))</f>
        <v/>
      </c>
      <c r="AG171" s="42"/>
      <c r="AH171" s="121" t="str">
        <f>IF(E171="","",IF(AD171="הוחלט לא להנגיש",פרמטרים!$AF$7,IF(AD171="בוצע",פרמטרים!$AF$6,IF(T171=פרמטרים!$T$6,פרמטרים!$AF$7,IF(AB171=פרמטרים!$N$5,פרמטרים!$AF$3,IF(OR(AB171=פרמטרים!$N$4,T171=פרמטרים!$T$5),פרמטרים!$AF$4,פרמטרים!$AF$5))))))</f>
        <v/>
      </c>
      <c r="AI171" s="42"/>
      <c r="AJ171" s="121" t="str">
        <f t="shared" si="36"/>
        <v/>
      </c>
      <c r="AK171" s="42"/>
      <c r="AL171" s="123"/>
      <c r="AM171" s="123"/>
      <c r="AN171" s="124" t="str">
        <f t="shared" si="40"/>
        <v/>
      </c>
      <c r="AO171" s="42"/>
      <c r="AP171" s="126" t="str">
        <f t="shared" si="41"/>
        <v/>
      </c>
      <c r="AQ171" s="126"/>
      <c r="AR171" s="53"/>
      <c r="AS171" s="53"/>
      <c r="AT171" s="53"/>
      <c r="AU171" s="127"/>
      <c r="AV171" s="42"/>
      <c r="AW171" s="42"/>
      <c r="AX171" s="83" t="str">
        <f t="shared" si="44"/>
        <v/>
      </c>
      <c r="AY171" s="87" t="str">
        <f t="shared" si="42"/>
        <v/>
      </c>
      <c r="AZ171" s="87" t="str">
        <f t="shared" si="43"/>
        <v/>
      </c>
    </row>
    <row r="172" spans="1:52">
      <c r="A172" s="30" t="str">
        <f t="shared" si="38"/>
        <v>משרד האנרגיה</v>
      </c>
      <c r="B172" s="31" t="str">
        <f t="shared" si="39"/>
        <v>energy</v>
      </c>
      <c r="C172" s="23">
        <v>167</v>
      </c>
      <c r="D172" s="23" t="str">
        <f>IF(E172="","",IF(סימול="","לא הוגדר שם משרד",CONCATENATE(סימול,".DB.",COUNTIF($B$5:B171,$B172)+1)))</f>
        <v/>
      </c>
      <c r="E172" s="41"/>
      <c r="F172" s="52"/>
      <c r="G172" s="43"/>
      <c r="H172" s="42"/>
      <c r="I172" s="43"/>
      <c r="J172" s="42"/>
      <c r="K172" s="43"/>
      <c r="L172" s="42"/>
      <c r="M172" s="43"/>
      <c r="N172" s="42"/>
      <c r="O172" s="43"/>
      <c r="P172" s="42"/>
      <c r="Q172" s="42"/>
      <c r="R172" s="42"/>
      <c r="S172" s="43"/>
      <c r="T172" s="43"/>
      <c r="U172" s="42"/>
      <c r="V172" s="43"/>
      <c r="W172" s="42"/>
      <c r="X172" s="53"/>
      <c r="Y172" s="43"/>
      <c r="Z172" s="42"/>
      <c r="AA172" s="43"/>
      <c r="AB172" s="43"/>
      <c r="AC172" s="42"/>
      <c r="AD172" s="43" t="str">
        <f>IF(E172="","",IF(T172=פרמטרים!$T$6,פרמטרים!$V$8,פרמטרים!$V$3))</f>
        <v/>
      </c>
      <c r="AE172" s="42"/>
      <c r="AF172" s="121" t="str">
        <f>IF(E172="","",IF(AD172="הוחלט לא להנגיש",פרמטרים!$AF$7,IF(AD172="בוצע",פרמטרים!$AF$6,IF(OR('רשימת מאגרים'!O172=פרמטרים!$J$3,AND('רשימת מאגרים'!O172=פרמטרים!$J$4,'רשימת מאגרים'!M172&lt;&gt;"")),פרמטרים!$AF$3,IF(OR('רשימת מאגרים'!O172=פרמטרים!$J$4,AND('רשימת מאגרים'!O172=פרמטרים!$J$5,'רשימת מאגרים'!M172&lt;&gt;"")),פרמטרים!$AF$4,פרמטרים!$AF$5)))))</f>
        <v/>
      </c>
      <c r="AG172" s="42"/>
      <c r="AH172" s="121" t="str">
        <f>IF(E172="","",IF(AD172="הוחלט לא להנגיש",פרמטרים!$AF$7,IF(AD172="בוצע",פרמטרים!$AF$6,IF(T172=פרמטרים!$T$6,פרמטרים!$AF$7,IF(AB172=פרמטרים!$N$5,פרמטרים!$AF$3,IF(OR(AB172=פרמטרים!$N$4,T172=פרמטרים!$T$5),פרמטרים!$AF$4,פרמטרים!$AF$5))))))</f>
        <v/>
      </c>
      <c r="AI172" s="42"/>
      <c r="AJ172" s="121" t="str">
        <f t="shared" si="36"/>
        <v/>
      </c>
      <c r="AK172" s="42"/>
      <c r="AL172" s="123"/>
      <c r="AM172" s="123"/>
      <c r="AN172" s="124" t="str">
        <f t="shared" si="40"/>
        <v/>
      </c>
      <c r="AO172" s="42"/>
      <c r="AP172" s="126" t="str">
        <f t="shared" si="41"/>
        <v/>
      </c>
      <c r="AQ172" s="126"/>
      <c r="AR172" s="53"/>
      <c r="AS172" s="53"/>
      <c r="AT172" s="53"/>
      <c r="AU172" s="127"/>
      <c r="AV172" s="42"/>
      <c r="AW172" s="42"/>
      <c r="AX172" s="83" t="str">
        <f t="shared" si="44"/>
        <v/>
      </c>
      <c r="AY172" s="87" t="str">
        <f t="shared" si="42"/>
        <v/>
      </c>
      <c r="AZ172" s="87" t="str">
        <f t="shared" si="43"/>
        <v/>
      </c>
    </row>
    <row r="173" spans="1:52">
      <c r="A173" s="30" t="str">
        <f t="shared" si="38"/>
        <v>משרד האנרגיה</v>
      </c>
      <c r="B173" s="31" t="str">
        <f t="shared" si="39"/>
        <v>energy</v>
      </c>
      <c r="C173" s="23">
        <v>168</v>
      </c>
      <c r="D173" s="23" t="str">
        <f>IF(E173="","",IF(סימול="","לא הוגדר שם משרד",CONCATENATE(סימול,".DB.",COUNTIF($B$5:B172,$B173)+1)))</f>
        <v/>
      </c>
      <c r="E173" s="41"/>
      <c r="F173" s="52"/>
      <c r="G173" s="43"/>
      <c r="H173" s="42"/>
      <c r="I173" s="43"/>
      <c r="J173" s="42"/>
      <c r="K173" s="43"/>
      <c r="L173" s="42"/>
      <c r="M173" s="43"/>
      <c r="N173" s="42"/>
      <c r="O173" s="43"/>
      <c r="P173" s="42"/>
      <c r="Q173" s="42"/>
      <c r="R173" s="42"/>
      <c r="S173" s="43"/>
      <c r="T173" s="43"/>
      <c r="U173" s="42"/>
      <c r="V173" s="43"/>
      <c r="W173" s="42"/>
      <c r="X173" s="53"/>
      <c r="Y173" s="43"/>
      <c r="Z173" s="42"/>
      <c r="AA173" s="43"/>
      <c r="AB173" s="43"/>
      <c r="AC173" s="42"/>
      <c r="AD173" s="43" t="str">
        <f>IF(E173="","",IF(T173=פרמטרים!$T$6,פרמטרים!$V$8,פרמטרים!$V$3))</f>
        <v/>
      </c>
      <c r="AE173" s="42"/>
      <c r="AF173" s="121" t="str">
        <f>IF(E173="","",IF(AD173="הוחלט לא להנגיש",פרמטרים!$AF$7,IF(AD173="בוצע",פרמטרים!$AF$6,IF(OR('רשימת מאגרים'!O173=פרמטרים!$J$3,AND('רשימת מאגרים'!O173=פרמטרים!$J$4,'רשימת מאגרים'!M173&lt;&gt;"")),פרמטרים!$AF$3,IF(OR('רשימת מאגרים'!O173=פרמטרים!$J$4,AND('רשימת מאגרים'!O173=פרמטרים!$J$5,'רשימת מאגרים'!M173&lt;&gt;"")),פרמטרים!$AF$4,פרמטרים!$AF$5)))))</f>
        <v/>
      </c>
      <c r="AG173" s="42"/>
      <c r="AH173" s="121" t="str">
        <f>IF(E173="","",IF(AD173="הוחלט לא להנגיש",פרמטרים!$AF$7,IF(AD173="בוצע",פרמטרים!$AF$6,IF(T173=פרמטרים!$T$6,פרמטרים!$AF$7,IF(AB173=פרמטרים!$N$5,פרמטרים!$AF$3,IF(OR(AB173=פרמטרים!$N$4,T173=פרמטרים!$T$5),פרמטרים!$AF$4,פרמטרים!$AF$5))))))</f>
        <v/>
      </c>
      <c r="AI173" s="42"/>
      <c r="AJ173" s="121" t="str">
        <f t="shared" si="36"/>
        <v/>
      </c>
      <c r="AK173" s="42"/>
      <c r="AL173" s="123"/>
      <c r="AM173" s="123"/>
      <c r="AN173" s="124" t="str">
        <f t="shared" si="40"/>
        <v/>
      </c>
      <c r="AO173" s="42"/>
      <c r="AP173" s="126" t="str">
        <f t="shared" si="41"/>
        <v/>
      </c>
      <c r="AQ173" s="126"/>
      <c r="AR173" s="53"/>
      <c r="AS173" s="53"/>
      <c r="AT173" s="53"/>
      <c r="AU173" s="127"/>
      <c r="AV173" s="42"/>
      <c r="AW173" s="42"/>
      <c r="AX173" s="83" t="str">
        <f t="shared" si="44"/>
        <v/>
      </c>
      <c r="AY173" s="87" t="str">
        <f t="shared" si="42"/>
        <v/>
      </c>
      <c r="AZ173" s="87" t="str">
        <f t="shared" si="43"/>
        <v/>
      </c>
    </row>
    <row r="174" spans="1:52">
      <c r="A174" s="30" t="str">
        <f t="shared" si="38"/>
        <v>משרד האנרגיה</v>
      </c>
      <c r="B174" s="31" t="str">
        <f t="shared" si="39"/>
        <v>energy</v>
      </c>
      <c r="C174" s="23">
        <v>169</v>
      </c>
      <c r="D174" s="23" t="str">
        <f>IF(E174="","",IF(סימול="","לא הוגדר שם משרד",CONCATENATE(סימול,".DB.",COUNTIF($B$5:B173,$B174)+1)))</f>
        <v/>
      </c>
      <c r="E174" s="41"/>
      <c r="F174" s="52"/>
      <c r="G174" s="43"/>
      <c r="H174" s="42"/>
      <c r="I174" s="43"/>
      <c r="J174" s="42"/>
      <c r="K174" s="43"/>
      <c r="L174" s="42"/>
      <c r="M174" s="43"/>
      <c r="N174" s="42"/>
      <c r="O174" s="43"/>
      <c r="P174" s="42"/>
      <c r="Q174" s="42"/>
      <c r="R174" s="42"/>
      <c r="S174" s="43"/>
      <c r="T174" s="43"/>
      <c r="U174" s="42"/>
      <c r="V174" s="43"/>
      <c r="W174" s="42"/>
      <c r="X174" s="53"/>
      <c r="Y174" s="43"/>
      <c r="Z174" s="42"/>
      <c r="AA174" s="43"/>
      <c r="AB174" s="43"/>
      <c r="AC174" s="42"/>
      <c r="AD174" s="43" t="str">
        <f>IF(E174="","",IF(T174=פרמטרים!$T$6,פרמטרים!$V$8,פרמטרים!$V$3))</f>
        <v/>
      </c>
      <c r="AE174" s="42"/>
      <c r="AF174" s="121" t="str">
        <f>IF(E174="","",IF(AD174="הוחלט לא להנגיש",פרמטרים!$AF$7,IF(AD174="בוצע",פרמטרים!$AF$6,IF(OR('רשימת מאגרים'!O174=פרמטרים!$J$3,AND('רשימת מאגרים'!O174=פרמטרים!$J$4,'רשימת מאגרים'!M174&lt;&gt;"")),פרמטרים!$AF$3,IF(OR('רשימת מאגרים'!O174=פרמטרים!$J$4,AND('רשימת מאגרים'!O174=פרמטרים!$J$5,'רשימת מאגרים'!M174&lt;&gt;"")),פרמטרים!$AF$4,פרמטרים!$AF$5)))))</f>
        <v/>
      </c>
      <c r="AG174" s="42"/>
      <c r="AH174" s="121" t="str">
        <f>IF(E174="","",IF(AD174="הוחלט לא להנגיש",פרמטרים!$AF$7,IF(AD174="בוצע",פרמטרים!$AF$6,IF(T174=פרמטרים!$T$6,פרמטרים!$AF$7,IF(AB174=פרמטרים!$N$5,פרמטרים!$AF$3,IF(OR(AB174=פרמטרים!$N$4,T174=פרמטרים!$T$5),פרמטרים!$AF$4,פרמטרים!$AF$5))))))</f>
        <v/>
      </c>
      <c r="AI174" s="42"/>
      <c r="AJ174" s="121" t="str">
        <f t="shared" si="36"/>
        <v/>
      </c>
      <c r="AK174" s="42"/>
      <c r="AL174" s="123"/>
      <c r="AM174" s="123"/>
      <c r="AN174" s="124" t="str">
        <f t="shared" si="40"/>
        <v/>
      </c>
      <c r="AO174" s="42"/>
      <c r="AP174" s="126" t="str">
        <f t="shared" si="41"/>
        <v/>
      </c>
      <c r="AQ174" s="126"/>
      <c r="AR174" s="53"/>
      <c r="AS174" s="53"/>
      <c r="AT174" s="53"/>
      <c r="AU174" s="127"/>
      <c r="AV174" s="42"/>
      <c r="AW174" s="42"/>
      <c r="AX174" s="83" t="str">
        <f t="shared" si="44"/>
        <v/>
      </c>
      <c r="AY174" s="87" t="str">
        <f t="shared" si="42"/>
        <v/>
      </c>
      <c r="AZ174" s="87" t="str">
        <f t="shared" si="43"/>
        <v/>
      </c>
    </row>
    <row r="175" spans="1:52">
      <c r="A175" s="30" t="str">
        <f t="shared" si="38"/>
        <v>משרד האנרגיה</v>
      </c>
      <c r="B175" s="31" t="str">
        <f t="shared" si="39"/>
        <v>energy</v>
      </c>
      <c r="C175" s="23">
        <v>170</v>
      </c>
      <c r="D175" s="23" t="str">
        <f>IF(E175="","",IF(סימול="","לא הוגדר שם משרד",CONCATENATE(סימול,".DB.",COUNTIF($B$5:B174,$B175)+1)))</f>
        <v/>
      </c>
      <c r="E175" s="41"/>
      <c r="F175" s="52"/>
      <c r="G175" s="43"/>
      <c r="H175" s="42"/>
      <c r="I175" s="43"/>
      <c r="J175" s="42"/>
      <c r="K175" s="43"/>
      <c r="L175" s="42"/>
      <c r="M175" s="43"/>
      <c r="N175" s="42"/>
      <c r="O175" s="43"/>
      <c r="P175" s="42"/>
      <c r="Q175" s="42"/>
      <c r="R175" s="42"/>
      <c r="S175" s="43"/>
      <c r="T175" s="43"/>
      <c r="U175" s="42"/>
      <c r="V175" s="43"/>
      <c r="W175" s="42"/>
      <c r="X175" s="53"/>
      <c r="Y175" s="43"/>
      <c r="Z175" s="42"/>
      <c r="AA175" s="43"/>
      <c r="AB175" s="43"/>
      <c r="AC175" s="42"/>
      <c r="AD175" s="43" t="str">
        <f>IF(E175="","",IF(T175=פרמטרים!$T$6,פרמטרים!$V$8,פרמטרים!$V$3))</f>
        <v/>
      </c>
      <c r="AE175" s="42"/>
      <c r="AF175" s="121" t="str">
        <f>IF(E175="","",IF(AD175="הוחלט לא להנגיש",פרמטרים!$AF$7,IF(AD175="בוצע",פרמטרים!$AF$6,IF(OR('רשימת מאגרים'!O175=פרמטרים!$J$3,AND('רשימת מאגרים'!O175=פרמטרים!$J$4,'רשימת מאגרים'!M175&lt;&gt;"")),פרמטרים!$AF$3,IF(OR('רשימת מאגרים'!O175=פרמטרים!$J$4,AND('רשימת מאגרים'!O175=פרמטרים!$J$5,'רשימת מאגרים'!M175&lt;&gt;"")),פרמטרים!$AF$4,פרמטרים!$AF$5)))))</f>
        <v/>
      </c>
      <c r="AG175" s="42"/>
      <c r="AH175" s="121" t="str">
        <f>IF(E175="","",IF(AD175="הוחלט לא להנגיש",פרמטרים!$AF$7,IF(AD175="בוצע",פרמטרים!$AF$6,IF(T175=פרמטרים!$T$6,פרמטרים!$AF$7,IF(AB175=פרמטרים!$N$5,פרמטרים!$AF$3,IF(OR(AB175=פרמטרים!$N$4,T175=פרמטרים!$T$5),פרמטרים!$AF$4,פרמטרים!$AF$5))))))</f>
        <v/>
      </c>
      <c r="AI175" s="42"/>
      <c r="AJ175" s="121" t="str">
        <f t="shared" si="36"/>
        <v/>
      </c>
      <c r="AK175" s="42"/>
      <c r="AL175" s="123"/>
      <c r="AM175" s="123"/>
      <c r="AN175" s="124" t="str">
        <f t="shared" si="40"/>
        <v/>
      </c>
      <c r="AO175" s="42"/>
      <c r="AP175" s="126" t="str">
        <f t="shared" si="41"/>
        <v/>
      </c>
      <c r="AQ175" s="126"/>
      <c r="AR175" s="53"/>
      <c r="AS175" s="53"/>
      <c r="AT175" s="53"/>
      <c r="AU175" s="127"/>
      <c r="AV175" s="42"/>
      <c r="AW175" s="42"/>
      <c r="AX175" s="83" t="str">
        <f t="shared" si="44"/>
        <v/>
      </c>
      <c r="AY175" s="87" t="str">
        <f t="shared" si="42"/>
        <v/>
      </c>
      <c r="AZ175" s="87" t="str">
        <f t="shared" si="43"/>
        <v/>
      </c>
    </row>
    <row r="176" spans="1:52">
      <c r="A176" s="30" t="str">
        <f t="shared" si="38"/>
        <v>משרד האנרגיה</v>
      </c>
      <c r="B176" s="31" t="str">
        <f t="shared" si="39"/>
        <v>energy</v>
      </c>
      <c r="C176" s="23">
        <v>171</v>
      </c>
      <c r="D176" s="23" t="str">
        <f>IF(E176="","",IF(סימול="","לא הוגדר שם משרד",CONCATENATE(סימול,".DB.",COUNTIF($B$5:B175,$B176)+1)))</f>
        <v/>
      </c>
      <c r="E176" s="41"/>
      <c r="F176" s="52"/>
      <c r="G176" s="43"/>
      <c r="H176" s="42"/>
      <c r="I176" s="43"/>
      <c r="J176" s="42"/>
      <c r="K176" s="43"/>
      <c r="L176" s="42"/>
      <c r="M176" s="43"/>
      <c r="N176" s="42"/>
      <c r="O176" s="43"/>
      <c r="P176" s="42"/>
      <c r="Q176" s="42"/>
      <c r="R176" s="42"/>
      <c r="S176" s="43"/>
      <c r="T176" s="43"/>
      <c r="U176" s="42"/>
      <c r="V176" s="43"/>
      <c r="W176" s="42"/>
      <c r="X176" s="53"/>
      <c r="Y176" s="43"/>
      <c r="Z176" s="42"/>
      <c r="AA176" s="43"/>
      <c r="AB176" s="43"/>
      <c r="AC176" s="42"/>
      <c r="AD176" s="43" t="str">
        <f>IF(E176="","",IF(T176=פרמטרים!$T$6,פרמטרים!$V$8,פרמטרים!$V$3))</f>
        <v/>
      </c>
      <c r="AE176" s="42"/>
      <c r="AF176" s="121" t="str">
        <f>IF(E176="","",IF(AD176="הוחלט לא להנגיש",פרמטרים!$AF$7,IF(AD176="בוצע",פרמטרים!$AF$6,IF(OR('רשימת מאגרים'!O176=פרמטרים!$J$3,AND('רשימת מאגרים'!O176=פרמטרים!$J$4,'רשימת מאגרים'!M176&lt;&gt;"")),פרמטרים!$AF$3,IF(OR('רשימת מאגרים'!O176=פרמטרים!$J$4,AND('רשימת מאגרים'!O176=פרמטרים!$J$5,'רשימת מאגרים'!M176&lt;&gt;"")),פרמטרים!$AF$4,פרמטרים!$AF$5)))))</f>
        <v/>
      </c>
      <c r="AG176" s="42"/>
      <c r="AH176" s="121" t="str">
        <f>IF(E176="","",IF(AD176="הוחלט לא להנגיש",פרמטרים!$AF$7,IF(AD176="בוצע",פרמטרים!$AF$6,IF(T176=פרמטרים!$T$6,פרמטרים!$AF$7,IF(AB176=פרמטרים!$N$5,פרמטרים!$AF$3,IF(OR(AB176=פרמטרים!$N$4,T176=פרמטרים!$T$5),פרמטרים!$AF$4,פרמטרים!$AF$5))))))</f>
        <v/>
      </c>
      <c r="AI176" s="42"/>
      <c r="AJ176" s="121" t="str">
        <f t="shared" si="36"/>
        <v/>
      </c>
      <c r="AK176" s="42"/>
      <c r="AL176" s="123"/>
      <c r="AM176" s="123"/>
      <c r="AN176" s="124" t="str">
        <f t="shared" si="40"/>
        <v/>
      </c>
      <c r="AO176" s="42"/>
      <c r="AP176" s="126" t="str">
        <f t="shared" si="41"/>
        <v/>
      </c>
      <c r="AQ176" s="126"/>
      <c r="AR176" s="53"/>
      <c r="AS176" s="53"/>
      <c r="AT176" s="53"/>
      <c r="AU176" s="127"/>
      <c r="AV176" s="42"/>
      <c r="AW176" s="42"/>
      <c r="AX176" s="83" t="str">
        <f t="shared" si="44"/>
        <v/>
      </c>
      <c r="AY176" s="87" t="str">
        <f t="shared" si="42"/>
        <v/>
      </c>
      <c r="AZ176" s="87" t="str">
        <f t="shared" si="43"/>
        <v/>
      </c>
    </row>
    <row r="177" spans="1:52">
      <c r="A177" s="30" t="str">
        <f t="shared" si="38"/>
        <v>משרד האנרגיה</v>
      </c>
      <c r="B177" s="31" t="str">
        <f t="shared" si="39"/>
        <v>energy</v>
      </c>
      <c r="C177" s="23">
        <v>172</v>
      </c>
      <c r="D177" s="23" t="str">
        <f>IF(E177="","",IF(סימול="","לא הוגדר שם משרד",CONCATENATE(סימול,".DB.",COUNTIF($B$5:B176,$B177)+1)))</f>
        <v/>
      </c>
      <c r="E177" s="41"/>
      <c r="F177" s="52"/>
      <c r="G177" s="43"/>
      <c r="H177" s="42"/>
      <c r="I177" s="43"/>
      <c r="J177" s="42"/>
      <c r="K177" s="43"/>
      <c r="L177" s="42"/>
      <c r="M177" s="43"/>
      <c r="N177" s="42"/>
      <c r="O177" s="43"/>
      <c r="P177" s="42"/>
      <c r="Q177" s="42"/>
      <c r="R177" s="42"/>
      <c r="S177" s="43"/>
      <c r="T177" s="43"/>
      <c r="U177" s="42"/>
      <c r="V177" s="43"/>
      <c r="W177" s="42"/>
      <c r="X177" s="53"/>
      <c r="Y177" s="43"/>
      <c r="Z177" s="42"/>
      <c r="AA177" s="43"/>
      <c r="AB177" s="43"/>
      <c r="AC177" s="42"/>
      <c r="AD177" s="43" t="str">
        <f>IF(E177="","",IF(T177=פרמטרים!$T$6,פרמטרים!$V$8,פרמטרים!$V$3))</f>
        <v/>
      </c>
      <c r="AE177" s="42"/>
      <c r="AF177" s="121" t="str">
        <f>IF(E177="","",IF(AD177="הוחלט לא להנגיש",פרמטרים!$AF$7,IF(AD177="בוצע",פרמטרים!$AF$6,IF(OR('רשימת מאגרים'!O177=פרמטרים!$J$3,AND('רשימת מאגרים'!O177=פרמטרים!$J$4,'רשימת מאגרים'!M177&lt;&gt;"")),פרמטרים!$AF$3,IF(OR('רשימת מאגרים'!O177=פרמטרים!$J$4,AND('רשימת מאגרים'!O177=פרמטרים!$J$5,'רשימת מאגרים'!M177&lt;&gt;"")),פרמטרים!$AF$4,פרמטרים!$AF$5)))))</f>
        <v/>
      </c>
      <c r="AG177" s="42"/>
      <c r="AH177" s="121" t="str">
        <f>IF(E177="","",IF(AD177="הוחלט לא להנגיש",פרמטרים!$AF$7,IF(AD177="בוצע",פרמטרים!$AF$6,IF(T177=פרמטרים!$T$6,פרמטרים!$AF$7,IF(AB177=פרמטרים!$N$5,פרמטרים!$AF$3,IF(OR(AB177=פרמטרים!$N$4,T177=פרמטרים!$T$5),פרמטרים!$AF$4,פרמטרים!$AF$5))))))</f>
        <v/>
      </c>
      <c r="AI177" s="42"/>
      <c r="AJ177" s="121" t="str">
        <f t="shared" si="36"/>
        <v/>
      </c>
      <c r="AK177" s="42"/>
      <c r="AL177" s="123"/>
      <c r="AM177" s="123"/>
      <c r="AN177" s="124" t="str">
        <f t="shared" si="40"/>
        <v/>
      </c>
      <c r="AO177" s="42"/>
      <c r="AP177" s="126" t="str">
        <f t="shared" si="41"/>
        <v/>
      </c>
      <c r="AQ177" s="126"/>
      <c r="AR177" s="53"/>
      <c r="AS177" s="53"/>
      <c r="AT177" s="53"/>
      <c r="AU177" s="127"/>
      <c r="AV177" s="42"/>
      <c r="AW177" s="42"/>
      <c r="AX177" s="83" t="str">
        <f t="shared" si="44"/>
        <v/>
      </c>
      <c r="AY177" s="87" t="str">
        <f t="shared" si="42"/>
        <v/>
      </c>
      <c r="AZ177" s="87" t="str">
        <f t="shared" si="43"/>
        <v/>
      </c>
    </row>
    <row r="178" spans="1:52">
      <c r="A178" s="30" t="str">
        <f t="shared" si="38"/>
        <v>משרד האנרגיה</v>
      </c>
      <c r="B178" s="31" t="str">
        <f t="shared" si="39"/>
        <v>energy</v>
      </c>
      <c r="C178" s="23">
        <v>173</v>
      </c>
      <c r="D178" s="23" t="str">
        <f>IF(E178="","",IF(סימול="","לא הוגדר שם משרד",CONCATENATE(סימול,".DB.",COUNTIF($B$5:B177,$B178)+1)))</f>
        <v/>
      </c>
      <c r="E178" s="41"/>
      <c r="F178" s="52"/>
      <c r="G178" s="43"/>
      <c r="H178" s="42"/>
      <c r="I178" s="43"/>
      <c r="J178" s="42"/>
      <c r="K178" s="43"/>
      <c r="L178" s="42"/>
      <c r="M178" s="43"/>
      <c r="N178" s="42"/>
      <c r="O178" s="43"/>
      <c r="P178" s="42"/>
      <c r="Q178" s="42"/>
      <c r="R178" s="42"/>
      <c r="S178" s="43"/>
      <c r="T178" s="43"/>
      <c r="U178" s="42"/>
      <c r="V178" s="43"/>
      <c r="W178" s="42"/>
      <c r="X178" s="53"/>
      <c r="Y178" s="43"/>
      <c r="Z178" s="42"/>
      <c r="AA178" s="43"/>
      <c r="AB178" s="43"/>
      <c r="AC178" s="42"/>
      <c r="AD178" s="43" t="str">
        <f>IF(E178="","",IF(T178=פרמטרים!$T$6,פרמטרים!$V$8,פרמטרים!$V$3))</f>
        <v/>
      </c>
      <c r="AE178" s="42"/>
      <c r="AF178" s="121" t="str">
        <f>IF(E178="","",IF(AD178="הוחלט לא להנגיש",פרמטרים!$AF$7,IF(AD178="בוצע",פרמטרים!$AF$6,IF(OR('רשימת מאגרים'!O178=פרמטרים!$J$3,AND('רשימת מאגרים'!O178=פרמטרים!$J$4,'רשימת מאגרים'!M178&lt;&gt;"")),פרמטרים!$AF$3,IF(OR('רשימת מאגרים'!O178=פרמטרים!$J$4,AND('רשימת מאגרים'!O178=פרמטרים!$J$5,'רשימת מאגרים'!M178&lt;&gt;"")),פרמטרים!$AF$4,פרמטרים!$AF$5)))))</f>
        <v/>
      </c>
      <c r="AG178" s="42"/>
      <c r="AH178" s="121" t="str">
        <f>IF(E178="","",IF(AD178="הוחלט לא להנגיש",פרמטרים!$AF$7,IF(AD178="בוצע",פרמטרים!$AF$6,IF(T178=פרמטרים!$T$6,פרמטרים!$AF$7,IF(AB178=פרמטרים!$N$5,פרמטרים!$AF$3,IF(OR(AB178=פרמטרים!$N$4,T178=פרמטרים!$T$5),פרמטרים!$AF$4,פרמטרים!$AF$5))))))</f>
        <v/>
      </c>
      <c r="AI178" s="42"/>
      <c r="AJ178" s="121" t="str">
        <f t="shared" si="36"/>
        <v/>
      </c>
      <c r="AK178" s="42"/>
      <c r="AL178" s="123"/>
      <c r="AM178" s="123"/>
      <c r="AN178" s="124" t="str">
        <f t="shared" si="40"/>
        <v/>
      </c>
      <c r="AO178" s="42"/>
      <c r="AP178" s="126" t="str">
        <f t="shared" si="41"/>
        <v/>
      </c>
      <c r="AQ178" s="126"/>
      <c r="AR178" s="53"/>
      <c r="AS178" s="53"/>
      <c r="AT178" s="53"/>
      <c r="AU178" s="127"/>
      <c r="AV178" s="42"/>
      <c r="AW178" s="42"/>
      <c r="AX178" s="83" t="str">
        <f t="shared" si="44"/>
        <v/>
      </c>
      <c r="AY178" s="87" t="str">
        <f t="shared" si="42"/>
        <v/>
      </c>
      <c r="AZ178" s="87" t="str">
        <f t="shared" si="43"/>
        <v/>
      </c>
    </row>
    <row r="179" spans="1:52">
      <c r="A179" s="30" t="str">
        <f t="shared" si="38"/>
        <v>משרד האנרגיה</v>
      </c>
      <c r="B179" s="31" t="str">
        <f t="shared" si="39"/>
        <v>energy</v>
      </c>
      <c r="C179" s="23">
        <v>174</v>
      </c>
      <c r="D179" s="23" t="str">
        <f>IF(E179="","",IF(סימול="","לא הוגדר שם משרד",CONCATENATE(סימול,".DB.",COUNTIF($B$5:B178,$B179)+1)))</f>
        <v/>
      </c>
      <c r="E179" s="41"/>
      <c r="F179" s="52"/>
      <c r="G179" s="43"/>
      <c r="H179" s="42"/>
      <c r="I179" s="43"/>
      <c r="J179" s="42"/>
      <c r="K179" s="43"/>
      <c r="L179" s="42"/>
      <c r="M179" s="43"/>
      <c r="N179" s="42"/>
      <c r="O179" s="43"/>
      <c r="P179" s="42"/>
      <c r="Q179" s="42"/>
      <c r="R179" s="42"/>
      <c r="S179" s="43"/>
      <c r="T179" s="43"/>
      <c r="U179" s="42"/>
      <c r="V179" s="43"/>
      <c r="W179" s="42"/>
      <c r="X179" s="53"/>
      <c r="Y179" s="43"/>
      <c r="Z179" s="42"/>
      <c r="AA179" s="43"/>
      <c r="AB179" s="43"/>
      <c r="AC179" s="42"/>
      <c r="AD179" s="43" t="str">
        <f>IF(E179="","",IF(T179=פרמטרים!$T$6,פרמטרים!$V$8,פרמטרים!$V$3))</f>
        <v/>
      </c>
      <c r="AE179" s="42"/>
      <c r="AF179" s="121" t="str">
        <f>IF(E179="","",IF(AD179="הוחלט לא להנגיש",פרמטרים!$AF$7,IF(AD179="בוצע",פרמטרים!$AF$6,IF(OR('רשימת מאגרים'!O179=פרמטרים!$J$3,AND('רשימת מאגרים'!O179=פרמטרים!$J$4,'רשימת מאגרים'!M179&lt;&gt;"")),פרמטרים!$AF$3,IF(OR('רשימת מאגרים'!O179=פרמטרים!$J$4,AND('רשימת מאגרים'!O179=פרמטרים!$J$5,'רשימת מאגרים'!M179&lt;&gt;"")),פרמטרים!$AF$4,פרמטרים!$AF$5)))))</f>
        <v/>
      </c>
      <c r="AG179" s="42"/>
      <c r="AH179" s="121" t="str">
        <f>IF(E179="","",IF(AD179="הוחלט לא להנגיש",פרמטרים!$AF$7,IF(AD179="בוצע",פרמטרים!$AF$6,IF(T179=פרמטרים!$T$6,פרמטרים!$AF$7,IF(AB179=פרמטרים!$N$5,פרמטרים!$AF$3,IF(OR(AB179=פרמטרים!$N$4,T179=פרמטרים!$T$5),פרמטרים!$AF$4,פרמטרים!$AF$5))))))</f>
        <v/>
      </c>
      <c r="AI179" s="42"/>
      <c r="AJ179" s="121" t="str">
        <f t="shared" si="36"/>
        <v/>
      </c>
      <c r="AK179" s="42"/>
      <c r="AL179" s="123"/>
      <c r="AM179" s="123"/>
      <c r="AN179" s="124" t="str">
        <f t="shared" si="40"/>
        <v/>
      </c>
      <c r="AO179" s="42"/>
      <c r="AP179" s="126" t="str">
        <f t="shared" si="41"/>
        <v/>
      </c>
      <c r="AQ179" s="126"/>
      <c r="AR179" s="53"/>
      <c r="AS179" s="53"/>
      <c r="AT179" s="53"/>
      <c r="AU179" s="127"/>
      <c r="AV179" s="42"/>
      <c r="AW179" s="42"/>
      <c r="AX179" s="83" t="str">
        <f t="shared" si="44"/>
        <v/>
      </c>
      <c r="AY179" s="87" t="str">
        <f t="shared" si="42"/>
        <v/>
      </c>
      <c r="AZ179" s="87" t="str">
        <f t="shared" si="43"/>
        <v/>
      </c>
    </row>
    <row r="180" spans="1:52">
      <c r="A180" s="30" t="str">
        <f t="shared" si="38"/>
        <v>משרד האנרגיה</v>
      </c>
      <c r="B180" s="31" t="str">
        <f t="shared" si="39"/>
        <v>energy</v>
      </c>
      <c r="C180" s="23">
        <v>175</v>
      </c>
      <c r="D180" s="23" t="str">
        <f>IF(E180="","",IF(סימול="","לא הוגדר שם משרד",CONCATENATE(סימול,".DB.",COUNTIF($B$5:B179,$B180)+1)))</f>
        <v/>
      </c>
      <c r="E180" s="41"/>
      <c r="F180" s="52"/>
      <c r="G180" s="43"/>
      <c r="H180" s="42"/>
      <c r="I180" s="43"/>
      <c r="J180" s="42"/>
      <c r="K180" s="43"/>
      <c r="L180" s="42"/>
      <c r="M180" s="43"/>
      <c r="N180" s="42"/>
      <c r="O180" s="43"/>
      <c r="P180" s="42"/>
      <c r="Q180" s="42"/>
      <c r="R180" s="42"/>
      <c r="S180" s="43"/>
      <c r="T180" s="43"/>
      <c r="U180" s="42"/>
      <c r="V180" s="43"/>
      <c r="W180" s="42"/>
      <c r="X180" s="53"/>
      <c r="Y180" s="43"/>
      <c r="Z180" s="42"/>
      <c r="AA180" s="43"/>
      <c r="AB180" s="43"/>
      <c r="AC180" s="42"/>
      <c r="AD180" s="43" t="str">
        <f>IF(E180="","",IF(T180=פרמטרים!$T$6,פרמטרים!$V$8,פרמטרים!$V$3))</f>
        <v/>
      </c>
      <c r="AE180" s="42"/>
      <c r="AF180" s="121" t="str">
        <f>IF(E180="","",IF(AD180="הוחלט לא להנגיש",פרמטרים!$AF$7,IF(AD180="בוצע",פרמטרים!$AF$6,IF(OR('רשימת מאגרים'!O180=פרמטרים!$J$3,AND('רשימת מאגרים'!O180=פרמטרים!$J$4,'רשימת מאגרים'!M180&lt;&gt;"")),פרמטרים!$AF$3,IF(OR('רשימת מאגרים'!O180=פרמטרים!$J$4,AND('רשימת מאגרים'!O180=פרמטרים!$J$5,'רשימת מאגרים'!M180&lt;&gt;"")),פרמטרים!$AF$4,פרמטרים!$AF$5)))))</f>
        <v/>
      </c>
      <c r="AG180" s="42"/>
      <c r="AH180" s="121" t="str">
        <f>IF(E180="","",IF(AD180="הוחלט לא להנגיש",פרמטרים!$AF$7,IF(AD180="בוצע",פרמטרים!$AF$6,IF(T180=פרמטרים!$T$6,פרמטרים!$AF$7,IF(AB180=פרמטרים!$N$5,פרמטרים!$AF$3,IF(OR(AB180=פרמטרים!$N$4,T180=פרמטרים!$T$5),פרמטרים!$AF$4,פרמטרים!$AF$5))))))</f>
        <v/>
      </c>
      <c r="AI180" s="42"/>
      <c r="AJ180" s="121" t="str">
        <f t="shared" si="36"/>
        <v/>
      </c>
      <c r="AK180" s="42"/>
      <c r="AL180" s="123"/>
      <c r="AM180" s="123"/>
      <c r="AN180" s="124" t="str">
        <f t="shared" si="40"/>
        <v/>
      </c>
      <c r="AO180" s="42"/>
      <c r="AP180" s="126" t="str">
        <f t="shared" si="41"/>
        <v/>
      </c>
      <c r="AQ180" s="126"/>
      <c r="AR180" s="53"/>
      <c r="AS180" s="53"/>
      <c r="AT180" s="53"/>
      <c r="AU180" s="127"/>
      <c r="AV180" s="42"/>
      <c r="AW180" s="42"/>
      <c r="AX180" s="83" t="str">
        <f t="shared" si="44"/>
        <v/>
      </c>
      <c r="AY180" s="87" t="str">
        <f t="shared" si="42"/>
        <v/>
      </c>
      <c r="AZ180" s="87" t="str">
        <f t="shared" si="43"/>
        <v/>
      </c>
    </row>
    <row r="181" spans="1:52">
      <c r="A181" s="30" t="str">
        <f t="shared" si="38"/>
        <v>משרד האנרגיה</v>
      </c>
      <c r="B181" s="31" t="str">
        <f t="shared" si="39"/>
        <v>energy</v>
      </c>
      <c r="C181" s="23">
        <v>176</v>
      </c>
      <c r="D181" s="23" t="str">
        <f>IF(E181="","",IF(סימול="","לא הוגדר שם משרד",CONCATENATE(סימול,".DB.",COUNTIF($B$5:B180,$B181)+1)))</f>
        <v/>
      </c>
      <c r="E181" s="41"/>
      <c r="F181" s="52"/>
      <c r="G181" s="43"/>
      <c r="H181" s="42"/>
      <c r="I181" s="43"/>
      <c r="J181" s="42"/>
      <c r="K181" s="43"/>
      <c r="L181" s="42"/>
      <c r="M181" s="43"/>
      <c r="N181" s="42"/>
      <c r="O181" s="43"/>
      <c r="P181" s="42"/>
      <c r="Q181" s="42"/>
      <c r="R181" s="42"/>
      <c r="S181" s="43"/>
      <c r="T181" s="43"/>
      <c r="U181" s="42"/>
      <c r="V181" s="43"/>
      <c r="W181" s="42"/>
      <c r="X181" s="53"/>
      <c r="Y181" s="43"/>
      <c r="Z181" s="42"/>
      <c r="AA181" s="43"/>
      <c r="AB181" s="43"/>
      <c r="AC181" s="42"/>
      <c r="AD181" s="43" t="str">
        <f>IF(E181="","",IF(T181=פרמטרים!$T$6,פרמטרים!$V$8,פרמטרים!$V$3))</f>
        <v/>
      </c>
      <c r="AE181" s="42"/>
      <c r="AF181" s="121" t="str">
        <f>IF(E181="","",IF(AD181="הוחלט לא להנגיש",פרמטרים!$AF$7,IF(AD181="בוצע",פרמטרים!$AF$6,IF(OR('רשימת מאגרים'!O181=פרמטרים!$J$3,AND('רשימת מאגרים'!O181=פרמטרים!$J$4,'רשימת מאגרים'!M181&lt;&gt;"")),פרמטרים!$AF$3,IF(OR('רשימת מאגרים'!O181=פרמטרים!$J$4,AND('רשימת מאגרים'!O181=פרמטרים!$J$5,'רשימת מאגרים'!M181&lt;&gt;"")),פרמטרים!$AF$4,פרמטרים!$AF$5)))))</f>
        <v/>
      </c>
      <c r="AG181" s="42"/>
      <c r="AH181" s="121" t="str">
        <f>IF(E181="","",IF(AD181="הוחלט לא להנגיש",פרמטרים!$AF$7,IF(AD181="בוצע",פרמטרים!$AF$6,IF(T181=פרמטרים!$T$6,פרמטרים!$AF$7,IF(AB181=פרמטרים!$N$5,פרמטרים!$AF$3,IF(OR(AB181=פרמטרים!$N$4,T181=פרמטרים!$T$5),פרמטרים!$AF$4,פרמטרים!$AF$5))))))</f>
        <v/>
      </c>
      <c r="AI181" s="42"/>
      <c r="AJ181" s="121" t="str">
        <f t="shared" si="36"/>
        <v/>
      </c>
      <c r="AK181" s="42"/>
      <c r="AL181" s="123"/>
      <c r="AM181" s="123"/>
      <c r="AN181" s="124" t="str">
        <f t="shared" si="40"/>
        <v/>
      </c>
      <c r="AO181" s="42"/>
      <c r="AP181" s="126" t="str">
        <f t="shared" si="41"/>
        <v/>
      </c>
      <c r="AQ181" s="126"/>
      <c r="AR181" s="53"/>
      <c r="AS181" s="53"/>
      <c r="AT181" s="53"/>
      <c r="AU181" s="127"/>
      <c r="AV181" s="42"/>
      <c r="AW181" s="42"/>
      <c r="AX181" s="83" t="str">
        <f t="shared" si="44"/>
        <v/>
      </c>
      <c r="AY181" s="87" t="str">
        <f t="shared" si="42"/>
        <v/>
      </c>
      <c r="AZ181" s="87" t="str">
        <f t="shared" si="43"/>
        <v/>
      </c>
    </row>
    <row r="182" spans="1:52">
      <c r="A182" s="30" t="str">
        <f t="shared" si="38"/>
        <v>משרד האנרגיה</v>
      </c>
      <c r="B182" s="31" t="str">
        <f t="shared" si="39"/>
        <v>energy</v>
      </c>
      <c r="C182" s="23">
        <v>177</v>
      </c>
      <c r="D182" s="23" t="str">
        <f>IF(E182="","",IF(סימול="","לא הוגדר שם משרד",CONCATENATE(סימול,".DB.",COUNTIF($B$5:B181,$B182)+1)))</f>
        <v/>
      </c>
      <c r="E182" s="41"/>
      <c r="F182" s="52"/>
      <c r="G182" s="43"/>
      <c r="H182" s="42"/>
      <c r="I182" s="43"/>
      <c r="J182" s="42"/>
      <c r="K182" s="43"/>
      <c r="L182" s="42"/>
      <c r="M182" s="43"/>
      <c r="N182" s="42"/>
      <c r="O182" s="43"/>
      <c r="P182" s="42"/>
      <c r="Q182" s="42"/>
      <c r="R182" s="42"/>
      <c r="S182" s="43"/>
      <c r="T182" s="43"/>
      <c r="U182" s="42"/>
      <c r="V182" s="43"/>
      <c r="W182" s="42"/>
      <c r="X182" s="53"/>
      <c r="Y182" s="43"/>
      <c r="Z182" s="42"/>
      <c r="AA182" s="43"/>
      <c r="AB182" s="43"/>
      <c r="AC182" s="42"/>
      <c r="AD182" s="43" t="str">
        <f>IF(E182="","",IF(T182=פרמטרים!$T$6,פרמטרים!$V$8,פרמטרים!$V$3))</f>
        <v/>
      </c>
      <c r="AE182" s="42"/>
      <c r="AF182" s="121" t="str">
        <f>IF(E182="","",IF(AD182="הוחלט לא להנגיש",פרמטרים!$AF$7,IF(AD182="בוצע",פרמטרים!$AF$6,IF(OR('רשימת מאגרים'!O182=פרמטרים!$J$3,AND('רשימת מאגרים'!O182=פרמטרים!$J$4,'רשימת מאגרים'!M182&lt;&gt;"")),פרמטרים!$AF$3,IF(OR('רשימת מאגרים'!O182=פרמטרים!$J$4,AND('רשימת מאגרים'!O182=פרמטרים!$J$5,'רשימת מאגרים'!M182&lt;&gt;"")),פרמטרים!$AF$4,פרמטרים!$AF$5)))))</f>
        <v/>
      </c>
      <c r="AG182" s="42"/>
      <c r="AH182" s="121" t="str">
        <f>IF(E182="","",IF(AD182="הוחלט לא להנגיש",פרמטרים!$AF$7,IF(AD182="בוצע",פרמטרים!$AF$6,IF(T182=פרמטרים!$T$6,פרמטרים!$AF$7,IF(AB182=פרמטרים!$N$5,פרמטרים!$AF$3,IF(OR(AB182=פרמטרים!$N$4,T182=פרמטרים!$T$5),פרמטרים!$AF$4,פרמטרים!$AF$5))))))</f>
        <v/>
      </c>
      <c r="AI182" s="42"/>
      <c r="AJ182" s="121" t="str">
        <f t="shared" si="36"/>
        <v/>
      </c>
      <c r="AK182" s="42"/>
      <c r="AL182" s="123"/>
      <c r="AM182" s="123"/>
      <c r="AN182" s="124" t="str">
        <f t="shared" si="40"/>
        <v/>
      </c>
      <c r="AO182" s="42"/>
      <c r="AP182" s="126" t="str">
        <f t="shared" si="41"/>
        <v/>
      </c>
      <c r="AQ182" s="126"/>
      <c r="AR182" s="53"/>
      <c r="AS182" s="53"/>
      <c r="AT182" s="53"/>
      <c r="AU182" s="127"/>
      <c r="AV182" s="42"/>
      <c r="AW182" s="42"/>
      <c r="AX182" s="83" t="str">
        <f t="shared" si="44"/>
        <v/>
      </c>
      <c r="AY182" s="87" t="str">
        <f t="shared" si="42"/>
        <v/>
      </c>
      <c r="AZ182" s="87" t="str">
        <f t="shared" si="43"/>
        <v/>
      </c>
    </row>
    <row r="183" spans="1:52">
      <c r="A183" s="30" t="str">
        <f t="shared" si="38"/>
        <v>משרד האנרגיה</v>
      </c>
      <c r="B183" s="31" t="str">
        <f t="shared" si="39"/>
        <v>energy</v>
      </c>
      <c r="C183" s="23">
        <v>178</v>
      </c>
      <c r="D183" s="23" t="str">
        <f>IF(E183="","",IF(סימול="","לא הוגדר שם משרד",CONCATENATE(סימול,".DB.",COUNTIF($B$5:B182,$B183)+1)))</f>
        <v/>
      </c>
      <c r="E183" s="41"/>
      <c r="F183" s="52"/>
      <c r="G183" s="43"/>
      <c r="H183" s="42"/>
      <c r="I183" s="43"/>
      <c r="J183" s="42"/>
      <c r="K183" s="43"/>
      <c r="L183" s="42"/>
      <c r="M183" s="43"/>
      <c r="N183" s="42"/>
      <c r="O183" s="43"/>
      <c r="P183" s="42"/>
      <c r="Q183" s="42"/>
      <c r="R183" s="42"/>
      <c r="S183" s="43"/>
      <c r="T183" s="43"/>
      <c r="U183" s="42"/>
      <c r="V183" s="43"/>
      <c r="W183" s="42"/>
      <c r="X183" s="53"/>
      <c r="Y183" s="43"/>
      <c r="Z183" s="42"/>
      <c r="AA183" s="43"/>
      <c r="AB183" s="43"/>
      <c r="AC183" s="42"/>
      <c r="AD183" s="43" t="str">
        <f>IF(E183="","",IF(T183=פרמטרים!$T$6,פרמטרים!$V$8,פרמטרים!$V$3))</f>
        <v/>
      </c>
      <c r="AE183" s="42"/>
      <c r="AF183" s="121" t="str">
        <f>IF(E183="","",IF(AD183="הוחלט לא להנגיש",פרמטרים!$AF$7,IF(AD183="בוצע",פרמטרים!$AF$6,IF(OR('רשימת מאגרים'!O183=פרמטרים!$J$3,AND('רשימת מאגרים'!O183=פרמטרים!$J$4,'רשימת מאגרים'!M183&lt;&gt;"")),פרמטרים!$AF$3,IF(OR('רשימת מאגרים'!O183=פרמטרים!$J$4,AND('רשימת מאגרים'!O183=פרמטרים!$J$5,'רשימת מאגרים'!M183&lt;&gt;"")),פרמטרים!$AF$4,פרמטרים!$AF$5)))))</f>
        <v/>
      </c>
      <c r="AG183" s="42"/>
      <c r="AH183" s="121" t="str">
        <f>IF(E183="","",IF(AD183="הוחלט לא להנגיש",פרמטרים!$AF$7,IF(AD183="בוצע",פרמטרים!$AF$6,IF(T183=פרמטרים!$T$6,פרמטרים!$AF$7,IF(AB183=פרמטרים!$N$5,פרמטרים!$AF$3,IF(OR(AB183=פרמטרים!$N$4,T183=פרמטרים!$T$5),פרמטרים!$AF$4,פרמטרים!$AF$5))))))</f>
        <v/>
      </c>
      <c r="AI183" s="42"/>
      <c r="AJ183" s="121" t="str">
        <f t="shared" si="36"/>
        <v/>
      </c>
      <c r="AK183" s="42"/>
      <c r="AL183" s="123"/>
      <c r="AM183" s="123"/>
      <c r="AN183" s="124" t="str">
        <f t="shared" si="40"/>
        <v/>
      </c>
      <c r="AO183" s="42"/>
      <c r="AP183" s="126" t="str">
        <f t="shared" si="41"/>
        <v/>
      </c>
      <c r="AQ183" s="126"/>
      <c r="AR183" s="53"/>
      <c r="AS183" s="53"/>
      <c r="AT183" s="53"/>
      <c r="AU183" s="127"/>
      <c r="AV183" s="42"/>
      <c r="AW183" s="42"/>
      <c r="AX183" s="83" t="str">
        <f t="shared" si="44"/>
        <v/>
      </c>
      <c r="AY183" s="87" t="str">
        <f t="shared" si="42"/>
        <v/>
      </c>
      <c r="AZ183" s="87" t="str">
        <f t="shared" si="43"/>
        <v/>
      </c>
    </row>
    <row r="184" spans="1:52">
      <c r="A184" s="30" t="str">
        <f t="shared" si="38"/>
        <v>משרד האנרגיה</v>
      </c>
      <c r="B184" s="31" t="str">
        <f t="shared" si="39"/>
        <v>energy</v>
      </c>
      <c r="C184" s="23">
        <v>179</v>
      </c>
      <c r="D184" s="23" t="str">
        <f>IF(E184="","",IF(סימול="","לא הוגדר שם משרד",CONCATENATE(סימול,".DB.",COUNTIF($B$5:B183,$B184)+1)))</f>
        <v/>
      </c>
      <c r="E184" s="41"/>
      <c r="F184" s="52"/>
      <c r="G184" s="43"/>
      <c r="H184" s="42"/>
      <c r="I184" s="43"/>
      <c r="J184" s="42"/>
      <c r="K184" s="43"/>
      <c r="L184" s="42"/>
      <c r="M184" s="43"/>
      <c r="N184" s="42"/>
      <c r="O184" s="43"/>
      <c r="P184" s="42"/>
      <c r="Q184" s="42"/>
      <c r="R184" s="42"/>
      <c r="S184" s="43"/>
      <c r="T184" s="43"/>
      <c r="U184" s="42"/>
      <c r="V184" s="43"/>
      <c r="W184" s="42"/>
      <c r="X184" s="53"/>
      <c r="Y184" s="43"/>
      <c r="Z184" s="42"/>
      <c r="AA184" s="43"/>
      <c r="AB184" s="43"/>
      <c r="AC184" s="42"/>
      <c r="AD184" s="43" t="str">
        <f>IF(E184="","",IF(T184=פרמטרים!$T$6,פרמטרים!$V$8,פרמטרים!$V$3))</f>
        <v/>
      </c>
      <c r="AE184" s="42"/>
      <c r="AF184" s="121" t="str">
        <f>IF(E184="","",IF(AD184="הוחלט לא להנגיש",פרמטרים!$AF$7,IF(AD184="בוצע",פרמטרים!$AF$6,IF(OR('רשימת מאגרים'!O184=פרמטרים!$J$3,AND('רשימת מאגרים'!O184=פרמטרים!$J$4,'רשימת מאגרים'!M184&lt;&gt;"")),פרמטרים!$AF$3,IF(OR('רשימת מאגרים'!O184=פרמטרים!$J$4,AND('רשימת מאגרים'!O184=פרמטרים!$J$5,'רשימת מאגרים'!M184&lt;&gt;"")),פרמטרים!$AF$4,פרמטרים!$AF$5)))))</f>
        <v/>
      </c>
      <c r="AG184" s="42"/>
      <c r="AH184" s="121" t="str">
        <f>IF(E184="","",IF(AD184="הוחלט לא להנגיש",פרמטרים!$AF$7,IF(AD184="בוצע",פרמטרים!$AF$6,IF(T184=פרמטרים!$T$6,פרמטרים!$AF$7,IF(AB184=פרמטרים!$N$5,פרמטרים!$AF$3,IF(OR(AB184=פרמטרים!$N$4,T184=פרמטרים!$T$5),פרמטרים!$AF$4,פרמטרים!$AF$5))))))</f>
        <v/>
      </c>
      <c r="AI184" s="42"/>
      <c r="AJ184" s="121" t="str">
        <f t="shared" si="36"/>
        <v/>
      </c>
      <c r="AK184" s="42"/>
      <c r="AL184" s="123"/>
      <c r="AM184" s="123"/>
      <c r="AN184" s="124" t="str">
        <f t="shared" si="40"/>
        <v/>
      </c>
      <c r="AO184" s="42"/>
      <c r="AP184" s="126" t="str">
        <f t="shared" si="41"/>
        <v/>
      </c>
      <c r="AQ184" s="126"/>
      <c r="AR184" s="53"/>
      <c r="AS184" s="53"/>
      <c r="AT184" s="53"/>
      <c r="AU184" s="127"/>
      <c r="AV184" s="42"/>
      <c r="AW184" s="42"/>
      <c r="AX184" s="83" t="str">
        <f t="shared" si="44"/>
        <v/>
      </c>
      <c r="AY184" s="87" t="str">
        <f t="shared" si="42"/>
        <v/>
      </c>
      <c r="AZ184" s="87" t="str">
        <f t="shared" si="43"/>
        <v/>
      </c>
    </row>
    <row r="185" spans="1:52">
      <c r="A185" s="30" t="str">
        <f t="shared" si="38"/>
        <v>משרד האנרגיה</v>
      </c>
      <c r="B185" s="31" t="str">
        <f t="shared" si="39"/>
        <v>energy</v>
      </c>
      <c r="C185" s="23">
        <v>180</v>
      </c>
      <c r="D185" s="23" t="str">
        <f>IF(E185="","",IF(סימול="","לא הוגדר שם משרד",CONCATENATE(סימול,".DB.",COUNTIF($B$5:B184,$B185)+1)))</f>
        <v/>
      </c>
      <c r="E185" s="41"/>
      <c r="F185" s="52"/>
      <c r="G185" s="43"/>
      <c r="H185" s="42"/>
      <c r="I185" s="43"/>
      <c r="J185" s="42"/>
      <c r="K185" s="43"/>
      <c r="L185" s="42"/>
      <c r="M185" s="43"/>
      <c r="N185" s="42"/>
      <c r="O185" s="43"/>
      <c r="P185" s="42"/>
      <c r="Q185" s="42"/>
      <c r="R185" s="42"/>
      <c r="S185" s="43"/>
      <c r="T185" s="43"/>
      <c r="U185" s="42"/>
      <c r="V185" s="43"/>
      <c r="W185" s="42"/>
      <c r="X185" s="53"/>
      <c r="Y185" s="43"/>
      <c r="Z185" s="42"/>
      <c r="AA185" s="43"/>
      <c r="AB185" s="43"/>
      <c r="AC185" s="42"/>
      <c r="AD185" s="43" t="str">
        <f>IF(E185="","",IF(T185=פרמטרים!$T$6,פרמטרים!$V$8,פרמטרים!$V$3))</f>
        <v/>
      </c>
      <c r="AE185" s="42"/>
      <c r="AF185" s="121" t="str">
        <f>IF(E185="","",IF(AD185="הוחלט לא להנגיש",פרמטרים!$AF$7,IF(AD185="בוצע",פרמטרים!$AF$6,IF(OR('רשימת מאגרים'!O185=פרמטרים!$J$3,AND('רשימת מאגרים'!O185=פרמטרים!$J$4,'רשימת מאגרים'!M185&lt;&gt;"")),פרמטרים!$AF$3,IF(OR('רשימת מאגרים'!O185=פרמטרים!$J$4,AND('רשימת מאגרים'!O185=פרמטרים!$J$5,'רשימת מאגרים'!M185&lt;&gt;"")),פרמטרים!$AF$4,פרמטרים!$AF$5)))))</f>
        <v/>
      </c>
      <c r="AG185" s="42"/>
      <c r="AH185" s="121" t="str">
        <f>IF(E185="","",IF(AD185="הוחלט לא להנגיש",פרמטרים!$AF$7,IF(AD185="בוצע",פרמטרים!$AF$6,IF(T185=פרמטרים!$T$6,פרמטרים!$AF$7,IF(AB185=פרמטרים!$N$5,פרמטרים!$AF$3,IF(OR(AB185=פרמטרים!$N$4,T185=פרמטרים!$T$5),פרמטרים!$AF$4,פרמטרים!$AF$5))))))</f>
        <v/>
      </c>
      <c r="AI185" s="42"/>
      <c r="AJ185" s="121" t="str">
        <f t="shared" si="36"/>
        <v/>
      </c>
      <c r="AK185" s="42"/>
      <c r="AL185" s="123"/>
      <c r="AM185" s="123"/>
      <c r="AN185" s="124" t="str">
        <f t="shared" si="40"/>
        <v/>
      </c>
      <c r="AO185" s="42"/>
      <c r="AP185" s="126" t="str">
        <f t="shared" si="41"/>
        <v/>
      </c>
      <c r="AQ185" s="126"/>
      <c r="AR185" s="53"/>
      <c r="AS185" s="53"/>
      <c r="AT185" s="53"/>
      <c r="AU185" s="127"/>
      <c r="AV185" s="42"/>
      <c r="AW185" s="42"/>
      <c r="AX185" s="83" t="str">
        <f t="shared" si="44"/>
        <v/>
      </c>
      <c r="AY185" s="87" t="str">
        <f t="shared" si="42"/>
        <v/>
      </c>
      <c r="AZ185" s="87" t="str">
        <f t="shared" si="43"/>
        <v/>
      </c>
    </row>
    <row r="186" spans="1:52">
      <c r="A186" s="30" t="str">
        <f t="shared" si="38"/>
        <v>משרד האנרגיה</v>
      </c>
      <c r="B186" s="31" t="str">
        <f t="shared" si="39"/>
        <v>energy</v>
      </c>
      <c r="C186" s="23">
        <v>181</v>
      </c>
      <c r="D186" s="23" t="str">
        <f>IF(E186="","",IF(סימול="","לא הוגדר שם משרד",CONCATENATE(סימול,".DB.",COUNTIF($B$5:B185,$B186)+1)))</f>
        <v/>
      </c>
      <c r="E186" s="41"/>
      <c r="F186" s="52"/>
      <c r="G186" s="43"/>
      <c r="H186" s="42"/>
      <c r="I186" s="43"/>
      <c r="J186" s="42"/>
      <c r="K186" s="43"/>
      <c r="L186" s="42"/>
      <c r="M186" s="43"/>
      <c r="N186" s="42"/>
      <c r="O186" s="43"/>
      <c r="P186" s="42"/>
      <c r="Q186" s="42"/>
      <c r="R186" s="42"/>
      <c r="S186" s="43"/>
      <c r="T186" s="43"/>
      <c r="U186" s="42"/>
      <c r="V186" s="43"/>
      <c r="W186" s="42"/>
      <c r="X186" s="53"/>
      <c r="Y186" s="43"/>
      <c r="Z186" s="42"/>
      <c r="AA186" s="43"/>
      <c r="AB186" s="43"/>
      <c r="AC186" s="42"/>
      <c r="AD186" s="43" t="str">
        <f>IF(E186="","",IF(T186=פרמטרים!$T$6,פרמטרים!$V$8,פרמטרים!$V$3))</f>
        <v/>
      </c>
      <c r="AE186" s="42"/>
      <c r="AF186" s="121" t="str">
        <f>IF(E186="","",IF(AD186="הוחלט לא להנגיש",פרמטרים!$AF$7,IF(AD186="בוצע",פרמטרים!$AF$6,IF(OR('רשימת מאגרים'!O186=פרמטרים!$J$3,AND('רשימת מאגרים'!O186=פרמטרים!$J$4,'רשימת מאגרים'!M186&lt;&gt;"")),פרמטרים!$AF$3,IF(OR('רשימת מאגרים'!O186=פרמטרים!$J$4,AND('רשימת מאגרים'!O186=פרמטרים!$J$5,'רשימת מאגרים'!M186&lt;&gt;"")),פרמטרים!$AF$4,פרמטרים!$AF$5)))))</f>
        <v/>
      </c>
      <c r="AG186" s="42"/>
      <c r="AH186" s="121" t="str">
        <f>IF(E186="","",IF(AD186="הוחלט לא להנגיש",פרמטרים!$AF$7,IF(AD186="בוצע",פרמטרים!$AF$6,IF(T186=פרמטרים!$T$6,פרמטרים!$AF$7,IF(AB186=פרמטרים!$N$5,פרמטרים!$AF$3,IF(OR(AB186=פרמטרים!$N$4,T186=פרמטרים!$T$5),פרמטרים!$AF$4,פרמטרים!$AF$5))))))</f>
        <v/>
      </c>
      <c r="AI186" s="42"/>
      <c r="AJ186" s="121" t="str">
        <f t="shared" si="36"/>
        <v/>
      </c>
      <c r="AK186" s="42"/>
      <c r="AL186" s="123"/>
      <c r="AM186" s="123"/>
      <c r="AN186" s="124" t="str">
        <f t="shared" si="40"/>
        <v/>
      </c>
      <c r="AO186" s="42"/>
      <c r="AP186" s="126" t="str">
        <f t="shared" si="41"/>
        <v/>
      </c>
      <c r="AQ186" s="126"/>
      <c r="AR186" s="53"/>
      <c r="AS186" s="53"/>
      <c r="AT186" s="53"/>
      <c r="AU186" s="127"/>
      <c r="AV186" s="42"/>
      <c r="AW186" s="42"/>
      <c r="AX186" s="83" t="str">
        <f t="shared" si="44"/>
        <v/>
      </c>
      <c r="AY186" s="87" t="str">
        <f t="shared" si="42"/>
        <v/>
      </c>
      <c r="AZ186" s="87" t="str">
        <f t="shared" si="43"/>
        <v/>
      </c>
    </row>
    <row r="187" spans="1:52">
      <c r="A187" s="30" t="str">
        <f t="shared" si="38"/>
        <v>משרד האנרגיה</v>
      </c>
      <c r="B187" s="31" t="str">
        <f t="shared" si="39"/>
        <v>energy</v>
      </c>
      <c r="C187" s="23">
        <v>182</v>
      </c>
      <c r="D187" s="23" t="str">
        <f>IF(E187="","",IF(סימול="","לא הוגדר שם משרד",CONCATENATE(סימול,".DB.",COUNTIF($B$5:B186,$B187)+1)))</f>
        <v/>
      </c>
      <c r="E187" s="41"/>
      <c r="F187" s="52"/>
      <c r="G187" s="43"/>
      <c r="H187" s="42"/>
      <c r="I187" s="43"/>
      <c r="J187" s="42"/>
      <c r="K187" s="43"/>
      <c r="L187" s="42"/>
      <c r="M187" s="43"/>
      <c r="N187" s="42"/>
      <c r="O187" s="43"/>
      <c r="P187" s="42"/>
      <c r="Q187" s="42"/>
      <c r="R187" s="42"/>
      <c r="S187" s="43"/>
      <c r="T187" s="43"/>
      <c r="U187" s="42"/>
      <c r="V187" s="43"/>
      <c r="W187" s="42"/>
      <c r="X187" s="53"/>
      <c r="Y187" s="43"/>
      <c r="Z187" s="42"/>
      <c r="AA187" s="43"/>
      <c r="AB187" s="43"/>
      <c r="AC187" s="42"/>
      <c r="AD187" s="43" t="str">
        <f>IF(E187="","",IF(T187=פרמטרים!$T$6,פרמטרים!$V$8,פרמטרים!$V$3))</f>
        <v/>
      </c>
      <c r="AE187" s="42"/>
      <c r="AF187" s="121" t="str">
        <f>IF(E187="","",IF(AD187="הוחלט לא להנגיש",פרמטרים!$AF$7,IF(AD187="בוצע",פרמטרים!$AF$6,IF(OR('רשימת מאגרים'!O187=פרמטרים!$J$3,AND('רשימת מאגרים'!O187=פרמטרים!$J$4,'רשימת מאגרים'!M187&lt;&gt;"")),פרמטרים!$AF$3,IF(OR('רשימת מאגרים'!O187=פרמטרים!$J$4,AND('רשימת מאגרים'!O187=פרמטרים!$J$5,'רשימת מאגרים'!M187&lt;&gt;"")),פרמטרים!$AF$4,פרמטרים!$AF$5)))))</f>
        <v/>
      </c>
      <c r="AG187" s="42"/>
      <c r="AH187" s="121" t="str">
        <f>IF(E187="","",IF(AD187="הוחלט לא להנגיש",פרמטרים!$AF$7,IF(AD187="בוצע",פרמטרים!$AF$6,IF(T187=פרמטרים!$T$6,פרמטרים!$AF$7,IF(AB187=פרמטרים!$N$5,פרמטרים!$AF$3,IF(OR(AB187=פרמטרים!$N$4,T187=פרמטרים!$T$5),פרמטרים!$AF$4,פרמטרים!$AF$5))))))</f>
        <v/>
      </c>
      <c r="AI187" s="42"/>
      <c r="AJ187" s="121" t="str">
        <f t="shared" si="36"/>
        <v/>
      </c>
      <c r="AK187" s="42"/>
      <c r="AL187" s="123"/>
      <c r="AM187" s="123"/>
      <c r="AN187" s="124" t="str">
        <f t="shared" si="40"/>
        <v/>
      </c>
      <c r="AO187" s="42"/>
      <c r="AP187" s="126" t="str">
        <f t="shared" si="41"/>
        <v/>
      </c>
      <c r="AQ187" s="126"/>
      <c r="AR187" s="53"/>
      <c r="AS187" s="53"/>
      <c r="AT187" s="53"/>
      <c r="AU187" s="127"/>
      <c r="AV187" s="42"/>
      <c r="AW187" s="42"/>
      <c r="AX187" s="83" t="str">
        <f t="shared" si="44"/>
        <v/>
      </c>
      <c r="AY187" s="87" t="str">
        <f t="shared" si="42"/>
        <v/>
      </c>
      <c r="AZ187" s="87" t="str">
        <f t="shared" si="43"/>
        <v/>
      </c>
    </row>
    <row r="188" spans="1:52">
      <c r="A188" s="30" t="str">
        <f t="shared" si="38"/>
        <v>משרד האנרגיה</v>
      </c>
      <c r="B188" s="31" t="str">
        <f t="shared" si="39"/>
        <v>energy</v>
      </c>
      <c r="C188" s="23">
        <v>183</v>
      </c>
      <c r="D188" s="23" t="str">
        <f>IF(E188="","",IF(סימול="","לא הוגדר שם משרד",CONCATENATE(סימול,".DB.",COUNTIF($B$5:B187,$B188)+1)))</f>
        <v/>
      </c>
      <c r="E188" s="41"/>
      <c r="F188" s="52"/>
      <c r="G188" s="43"/>
      <c r="H188" s="42"/>
      <c r="I188" s="43"/>
      <c r="J188" s="42"/>
      <c r="K188" s="43"/>
      <c r="L188" s="42"/>
      <c r="M188" s="43"/>
      <c r="N188" s="42"/>
      <c r="O188" s="43"/>
      <c r="P188" s="42"/>
      <c r="Q188" s="42"/>
      <c r="R188" s="42"/>
      <c r="S188" s="43"/>
      <c r="T188" s="43"/>
      <c r="U188" s="42"/>
      <c r="V188" s="43"/>
      <c r="W188" s="42"/>
      <c r="X188" s="53"/>
      <c r="Y188" s="43"/>
      <c r="Z188" s="42"/>
      <c r="AA188" s="43"/>
      <c r="AB188" s="43"/>
      <c r="AC188" s="42"/>
      <c r="AD188" s="43" t="str">
        <f>IF(E188="","",IF(T188=פרמטרים!$T$6,פרמטרים!$V$8,פרמטרים!$V$3))</f>
        <v/>
      </c>
      <c r="AE188" s="42"/>
      <c r="AF188" s="121" t="str">
        <f>IF(E188="","",IF(AD188="הוחלט לא להנגיש",פרמטרים!$AF$7,IF(AD188="בוצע",פרמטרים!$AF$6,IF(OR('רשימת מאגרים'!O188=פרמטרים!$J$3,AND('רשימת מאגרים'!O188=פרמטרים!$J$4,'רשימת מאגרים'!M188&lt;&gt;"")),פרמטרים!$AF$3,IF(OR('רשימת מאגרים'!O188=פרמטרים!$J$4,AND('רשימת מאגרים'!O188=פרמטרים!$J$5,'רשימת מאגרים'!M188&lt;&gt;"")),פרמטרים!$AF$4,פרמטרים!$AF$5)))))</f>
        <v/>
      </c>
      <c r="AG188" s="42"/>
      <c r="AH188" s="121" t="str">
        <f>IF(E188="","",IF(AD188="הוחלט לא להנגיש",פרמטרים!$AF$7,IF(AD188="בוצע",פרמטרים!$AF$6,IF(T188=פרמטרים!$T$6,פרמטרים!$AF$7,IF(AB188=פרמטרים!$N$5,פרמטרים!$AF$3,IF(OR(AB188=פרמטרים!$N$4,T188=פרמטרים!$T$5),פרמטרים!$AF$4,פרמטרים!$AF$5))))))</f>
        <v/>
      </c>
      <c r="AI188" s="42"/>
      <c r="AJ188" s="121" t="str">
        <f t="shared" si="36"/>
        <v/>
      </c>
      <c r="AK188" s="42"/>
      <c r="AL188" s="123"/>
      <c r="AM188" s="123"/>
      <c r="AN188" s="124" t="str">
        <f t="shared" si="40"/>
        <v/>
      </c>
      <c r="AO188" s="42"/>
      <c r="AP188" s="126" t="str">
        <f t="shared" si="41"/>
        <v/>
      </c>
      <c r="AQ188" s="126"/>
      <c r="AR188" s="53"/>
      <c r="AS188" s="53"/>
      <c r="AT188" s="53"/>
      <c r="AU188" s="127"/>
      <c r="AV188" s="42"/>
      <c r="AW188" s="42"/>
      <c r="AX188" s="83" t="str">
        <f t="shared" si="44"/>
        <v/>
      </c>
      <c r="AY188" s="87" t="str">
        <f t="shared" si="42"/>
        <v/>
      </c>
      <c r="AZ188" s="87" t="str">
        <f t="shared" si="43"/>
        <v/>
      </c>
    </row>
    <row r="189" spans="1:52">
      <c r="A189" s="30" t="str">
        <f t="shared" si="38"/>
        <v>משרד האנרגיה</v>
      </c>
      <c r="B189" s="31" t="str">
        <f t="shared" si="39"/>
        <v>energy</v>
      </c>
      <c r="C189" s="23">
        <v>184</v>
      </c>
      <c r="D189" s="23" t="str">
        <f>IF(E189="","",IF(סימול="","לא הוגדר שם משרד",CONCATENATE(סימול,".DB.",COUNTIF($B$5:B188,$B189)+1)))</f>
        <v/>
      </c>
      <c r="E189" s="41"/>
      <c r="F189" s="52"/>
      <c r="G189" s="43"/>
      <c r="H189" s="42"/>
      <c r="I189" s="43"/>
      <c r="J189" s="42"/>
      <c r="K189" s="43"/>
      <c r="L189" s="42"/>
      <c r="M189" s="43"/>
      <c r="N189" s="42"/>
      <c r="O189" s="43"/>
      <c r="P189" s="42"/>
      <c r="Q189" s="42"/>
      <c r="R189" s="42"/>
      <c r="S189" s="43"/>
      <c r="T189" s="43"/>
      <c r="U189" s="42"/>
      <c r="V189" s="43"/>
      <c r="W189" s="42"/>
      <c r="X189" s="53"/>
      <c r="Y189" s="43"/>
      <c r="Z189" s="42"/>
      <c r="AA189" s="43"/>
      <c r="AB189" s="43"/>
      <c r="AC189" s="42"/>
      <c r="AD189" s="43" t="str">
        <f>IF(E189="","",IF(T189=פרמטרים!$T$6,פרמטרים!$V$8,פרמטרים!$V$3))</f>
        <v/>
      </c>
      <c r="AE189" s="42"/>
      <c r="AF189" s="121" t="str">
        <f>IF(E189="","",IF(AD189="הוחלט לא להנגיש",פרמטרים!$AF$7,IF(AD189="בוצע",פרמטרים!$AF$6,IF(OR('רשימת מאגרים'!O189=פרמטרים!$J$3,AND('רשימת מאגרים'!O189=פרמטרים!$J$4,'רשימת מאגרים'!M189&lt;&gt;"")),פרמטרים!$AF$3,IF(OR('רשימת מאגרים'!O189=פרמטרים!$J$4,AND('רשימת מאגרים'!O189=פרמטרים!$J$5,'רשימת מאגרים'!M189&lt;&gt;"")),פרמטרים!$AF$4,פרמטרים!$AF$5)))))</f>
        <v/>
      </c>
      <c r="AG189" s="42"/>
      <c r="AH189" s="121" t="str">
        <f>IF(E189="","",IF(AD189="הוחלט לא להנגיש",פרמטרים!$AF$7,IF(AD189="בוצע",פרמטרים!$AF$6,IF(T189=פרמטרים!$T$6,פרמטרים!$AF$7,IF(AB189=פרמטרים!$N$5,פרמטרים!$AF$3,IF(OR(AB189=פרמטרים!$N$4,T189=פרמטרים!$T$5),פרמטרים!$AF$4,פרמטרים!$AF$5))))))</f>
        <v/>
      </c>
      <c r="AI189" s="42"/>
      <c r="AJ189" s="121" t="str">
        <f t="shared" si="36"/>
        <v/>
      </c>
      <c r="AK189" s="42"/>
      <c r="AL189" s="123"/>
      <c r="AM189" s="123"/>
      <c r="AN189" s="124" t="str">
        <f t="shared" si="40"/>
        <v/>
      </c>
      <c r="AO189" s="42"/>
      <c r="AP189" s="126" t="str">
        <f t="shared" si="41"/>
        <v/>
      </c>
      <c r="AQ189" s="126"/>
      <c r="AR189" s="53"/>
      <c r="AS189" s="53"/>
      <c r="AT189" s="53"/>
      <c r="AU189" s="127"/>
      <c r="AV189" s="42"/>
      <c r="AW189" s="42"/>
      <c r="AX189" s="83" t="str">
        <f t="shared" si="44"/>
        <v/>
      </c>
      <c r="AY189" s="87" t="str">
        <f t="shared" si="42"/>
        <v/>
      </c>
      <c r="AZ189" s="87" t="str">
        <f t="shared" si="43"/>
        <v/>
      </c>
    </row>
    <row r="190" spans="1:52">
      <c r="A190" s="30" t="str">
        <f t="shared" si="38"/>
        <v>משרד האנרגיה</v>
      </c>
      <c r="B190" s="31" t="str">
        <f t="shared" si="39"/>
        <v>energy</v>
      </c>
      <c r="C190" s="23">
        <v>185</v>
      </c>
      <c r="D190" s="23" t="str">
        <f>IF(E190="","",IF(סימול="","לא הוגדר שם משרד",CONCATENATE(סימול,".DB.",COUNTIF($B$5:B189,$B190)+1)))</f>
        <v/>
      </c>
      <c r="E190" s="41"/>
      <c r="F190" s="52"/>
      <c r="G190" s="43"/>
      <c r="H190" s="42"/>
      <c r="I190" s="43"/>
      <c r="J190" s="42"/>
      <c r="K190" s="43"/>
      <c r="L190" s="42"/>
      <c r="M190" s="43"/>
      <c r="N190" s="42"/>
      <c r="O190" s="43"/>
      <c r="P190" s="42"/>
      <c r="Q190" s="42"/>
      <c r="R190" s="42"/>
      <c r="S190" s="43"/>
      <c r="T190" s="43"/>
      <c r="U190" s="42"/>
      <c r="V190" s="43"/>
      <c r="W190" s="42"/>
      <c r="X190" s="53"/>
      <c r="Y190" s="43"/>
      <c r="Z190" s="42"/>
      <c r="AA190" s="43"/>
      <c r="AB190" s="43"/>
      <c r="AC190" s="42"/>
      <c r="AD190" s="43" t="str">
        <f>IF(E190="","",IF(T190=פרמטרים!$T$6,פרמטרים!$V$8,פרמטרים!$V$3))</f>
        <v/>
      </c>
      <c r="AE190" s="42"/>
      <c r="AF190" s="121" t="str">
        <f>IF(E190="","",IF(AD190="הוחלט לא להנגיש",פרמטרים!$AF$7,IF(AD190="בוצע",פרמטרים!$AF$6,IF(OR('רשימת מאגרים'!O190=פרמטרים!$J$3,AND('רשימת מאגרים'!O190=פרמטרים!$J$4,'רשימת מאגרים'!M190&lt;&gt;"")),פרמטרים!$AF$3,IF(OR('רשימת מאגרים'!O190=פרמטרים!$J$4,AND('רשימת מאגרים'!O190=פרמטרים!$J$5,'רשימת מאגרים'!M190&lt;&gt;"")),פרמטרים!$AF$4,פרמטרים!$AF$5)))))</f>
        <v/>
      </c>
      <c r="AG190" s="42"/>
      <c r="AH190" s="121" t="str">
        <f>IF(E190="","",IF(AD190="הוחלט לא להנגיש",פרמטרים!$AF$7,IF(AD190="בוצע",פרמטרים!$AF$6,IF(T190=פרמטרים!$T$6,פרמטרים!$AF$7,IF(AB190=פרמטרים!$N$5,פרמטרים!$AF$3,IF(OR(AB190=פרמטרים!$N$4,T190=פרמטרים!$T$5),פרמטרים!$AF$4,פרמטרים!$AF$5))))))</f>
        <v/>
      </c>
      <c r="AI190" s="42"/>
      <c r="AJ190" s="121" t="str">
        <f t="shared" si="36"/>
        <v/>
      </c>
      <c r="AK190" s="42"/>
      <c r="AL190" s="123"/>
      <c r="AM190" s="123"/>
      <c r="AN190" s="124" t="str">
        <f t="shared" si="40"/>
        <v/>
      </c>
      <c r="AO190" s="42"/>
      <c r="AP190" s="126" t="str">
        <f t="shared" si="41"/>
        <v/>
      </c>
      <c r="AQ190" s="126"/>
      <c r="AR190" s="53"/>
      <c r="AS190" s="53"/>
      <c r="AT190" s="53"/>
      <c r="AU190" s="127"/>
      <c r="AV190" s="42"/>
      <c r="AW190" s="42"/>
      <c r="AX190" s="83" t="str">
        <f t="shared" si="44"/>
        <v/>
      </c>
      <c r="AY190" s="87" t="str">
        <f t="shared" si="42"/>
        <v/>
      </c>
      <c r="AZ190" s="87" t="str">
        <f t="shared" si="43"/>
        <v/>
      </c>
    </row>
    <row r="191" spans="1:52">
      <c r="A191" s="30" t="str">
        <f t="shared" si="38"/>
        <v>משרד האנרגיה</v>
      </c>
      <c r="B191" s="31" t="str">
        <f t="shared" si="39"/>
        <v>energy</v>
      </c>
      <c r="C191" s="23">
        <v>186</v>
      </c>
      <c r="D191" s="23" t="str">
        <f>IF(E191="","",IF(סימול="","לא הוגדר שם משרד",CONCATENATE(סימול,".DB.",COUNTIF($B$5:B190,$B191)+1)))</f>
        <v/>
      </c>
      <c r="E191" s="41"/>
      <c r="F191" s="52"/>
      <c r="G191" s="43"/>
      <c r="H191" s="42"/>
      <c r="I191" s="43"/>
      <c r="J191" s="42"/>
      <c r="K191" s="43"/>
      <c r="L191" s="42"/>
      <c r="M191" s="43"/>
      <c r="N191" s="42"/>
      <c r="O191" s="43"/>
      <c r="P191" s="42"/>
      <c r="Q191" s="42"/>
      <c r="R191" s="42"/>
      <c r="S191" s="43"/>
      <c r="T191" s="43"/>
      <c r="U191" s="42"/>
      <c r="V191" s="43"/>
      <c r="W191" s="42"/>
      <c r="X191" s="53"/>
      <c r="Y191" s="43"/>
      <c r="Z191" s="42"/>
      <c r="AA191" s="43"/>
      <c r="AB191" s="43"/>
      <c r="AC191" s="42"/>
      <c r="AD191" s="43" t="str">
        <f>IF(E191="","",IF(T191=פרמטרים!$T$6,פרמטרים!$V$8,פרמטרים!$V$3))</f>
        <v/>
      </c>
      <c r="AE191" s="42"/>
      <c r="AF191" s="121" t="str">
        <f>IF(E191="","",IF(AD191="הוחלט לא להנגיש",פרמטרים!$AF$7,IF(AD191="בוצע",פרמטרים!$AF$6,IF(OR('רשימת מאגרים'!O191=פרמטרים!$J$3,AND('רשימת מאגרים'!O191=פרמטרים!$J$4,'רשימת מאגרים'!M191&lt;&gt;"")),פרמטרים!$AF$3,IF(OR('רשימת מאגרים'!O191=פרמטרים!$J$4,AND('רשימת מאגרים'!O191=פרמטרים!$J$5,'רשימת מאגרים'!M191&lt;&gt;"")),פרמטרים!$AF$4,פרמטרים!$AF$5)))))</f>
        <v/>
      </c>
      <c r="AG191" s="42"/>
      <c r="AH191" s="121" t="str">
        <f>IF(E191="","",IF(AD191="הוחלט לא להנגיש",פרמטרים!$AF$7,IF(AD191="בוצע",פרמטרים!$AF$6,IF(T191=פרמטרים!$T$6,פרמטרים!$AF$7,IF(AB191=פרמטרים!$N$5,פרמטרים!$AF$3,IF(OR(AB191=פרמטרים!$N$4,T191=פרמטרים!$T$5),פרמטרים!$AF$4,פרמטרים!$AF$5))))))</f>
        <v/>
      </c>
      <c r="AI191" s="42"/>
      <c r="AJ191" s="121" t="str">
        <f t="shared" si="36"/>
        <v/>
      </c>
      <c r="AK191" s="42"/>
      <c r="AL191" s="123"/>
      <c r="AM191" s="123"/>
      <c r="AN191" s="124" t="str">
        <f t="shared" si="40"/>
        <v/>
      </c>
      <c r="AO191" s="42"/>
      <c r="AP191" s="126" t="str">
        <f t="shared" si="41"/>
        <v/>
      </c>
      <c r="AQ191" s="126"/>
      <c r="AR191" s="53"/>
      <c r="AS191" s="53"/>
      <c r="AT191" s="53"/>
      <c r="AU191" s="127"/>
      <c r="AV191" s="42"/>
      <c r="AW191" s="42"/>
      <c r="AX191" s="83" t="str">
        <f t="shared" si="44"/>
        <v/>
      </c>
      <c r="AY191" s="87" t="str">
        <f t="shared" si="42"/>
        <v/>
      </c>
      <c r="AZ191" s="87" t="str">
        <f t="shared" si="43"/>
        <v/>
      </c>
    </row>
    <row r="192" spans="1:52">
      <c r="A192" s="30" t="str">
        <f t="shared" si="38"/>
        <v>משרד האנרגיה</v>
      </c>
      <c r="B192" s="31" t="str">
        <f t="shared" si="39"/>
        <v>energy</v>
      </c>
      <c r="C192" s="23">
        <v>187</v>
      </c>
      <c r="D192" s="23" t="str">
        <f>IF(E192="","",IF(סימול="","לא הוגדר שם משרד",CONCATENATE(סימול,".DB.",COUNTIF($B$5:B191,$B192)+1)))</f>
        <v/>
      </c>
      <c r="E192" s="41"/>
      <c r="F192" s="52"/>
      <c r="G192" s="43"/>
      <c r="H192" s="42"/>
      <c r="I192" s="43"/>
      <c r="J192" s="42"/>
      <c r="K192" s="43"/>
      <c r="L192" s="42"/>
      <c r="M192" s="43"/>
      <c r="N192" s="42"/>
      <c r="O192" s="43"/>
      <c r="P192" s="42"/>
      <c r="Q192" s="42"/>
      <c r="R192" s="42"/>
      <c r="S192" s="43"/>
      <c r="T192" s="43"/>
      <c r="U192" s="42"/>
      <c r="V192" s="43"/>
      <c r="W192" s="42"/>
      <c r="X192" s="53"/>
      <c r="Y192" s="43"/>
      <c r="Z192" s="42"/>
      <c r="AA192" s="43"/>
      <c r="AB192" s="43"/>
      <c r="AC192" s="42"/>
      <c r="AD192" s="43" t="str">
        <f>IF(E192="","",IF(T192=פרמטרים!$T$6,פרמטרים!$V$8,פרמטרים!$V$3))</f>
        <v/>
      </c>
      <c r="AE192" s="42"/>
      <c r="AF192" s="121" t="str">
        <f>IF(E192="","",IF(AD192="הוחלט לא להנגיש",פרמטרים!$AF$7,IF(AD192="בוצע",פרמטרים!$AF$6,IF(OR('רשימת מאגרים'!O192=פרמטרים!$J$3,AND('רשימת מאגרים'!O192=פרמטרים!$J$4,'רשימת מאגרים'!M192&lt;&gt;"")),פרמטרים!$AF$3,IF(OR('רשימת מאגרים'!O192=פרמטרים!$J$4,AND('רשימת מאגרים'!O192=פרמטרים!$J$5,'רשימת מאגרים'!M192&lt;&gt;"")),פרמטרים!$AF$4,פרמטרים!$AF$5)))))</f>
        <v/>
      </c>
      <c r="AG192" s="42"/>
      <c r="AH192" s="121" t="str">
        <f>IF(E192="","",IF(AD192="הוחלט לא להנגיש",פרמטרים!$AF$7,IF(AD192="בוצע",פרמטרים!$AF$6,IF(T192=פרמטרים!$T$6,פרמטרים!$AF$7,IF(AB192=פרמטרים!$N$5,פרמטרים!$AF$3,IF(OR(AB192=פרמטרים!$N$4,T192=פרמטרים!$T$5),פרמטרים!$AF$4,פרמטרים!$AF$5))))))</f>
        <v/>
      </c>
      <c r="AI192" s="42"/>
      <c r="AJ192" s="121" t="str">
        <f t="shared" si="36"/>
        <v/>
      </c>
      <c r="AK192" s="42"/>
      <c r="AL192" s="123"/>
      <c r="AM192" s="123"/>
      <c r="AN192" s="124" t="str">
        <f t="shared" si="40"/>
        <v/>
      </c>
      <c r="AO192" s="42"/>
      <c r="AP192" s="126" t="str">
        <f t="shared" si="41"/>
        <v/>
      </c>
      <c r="AQ192" s="126"/>
      <c r="AR192" s="53"/>
      <c r="AS192" s="53"/>
      <c r="AT192" s="53"/>
      <c r="AU192" s="127"/>
      <c r="AV192" s="42"/>
      <c r="AW192" s="42"/>
      <c r="AX192" s="83" t="str">
        <f t="shared" si="44"/>
        <v/>
      </c>
      <c r="AY192" s="87" t="str">
        <f t="shared" si="42"/>
        <v/>
      </c>
      <c r="AZ192" s="87" t="str">
        <f t="shared" si="43"/>
        <v/>
      </c>
    </row>
    <row r="193" spans="1:52">
      <c r="A193" s="30" t="str">
        <f t="shared" si="38"/>
        <v>משרד האנרגיה</v>
      </c>
      <c r="B193" s="31" t="str">
        <f t="shared" si="39"/>
        <v>energy</v>
      </c>
      <c r="C193" s="23">
        <v>188</v>
      </c>
      <c r="D193" s="23" t="str">
        <f>IF(E193="","",IF(סימול="","לא הוגדר שם משרד",CONCATENATE(סימול,".DB.",COUNTIF($B$5:B192,$B193)+1)))</f>
        <v/>
      </c>
      <c r="E193" s="41"/>
      <c r="F193" s="52"/>
      <c r="G193" s="43"/>
      <c r="H193" s="42"/>
      <c r="I193" s="43"/>
      <c r="J193" s="42"/>
      <c r="K193" s="43"/>
      <c r="L193" s="42"/>
      <c r="M193" s="43"/>
      <c r="N193" s="42"/>
      <c r="O193" s="43"/>
      <c r="P193" s="42"/>
      <c r="Q193" s="42"/>
      <c r="R193" s="42"/>
      <c r="S193" s="43"/>
      <c r="T193" s="43"/>
      <c r="U193" s="42"/>
      <c r="V193" s="43"/>
      <c r="W193" s="42"/>
      <c r="X193" s="53"/>
      <c r="Y193" s="43"/>
      <c r="Z193" s="42"/>
      <c r="AA193" s="43"/>
      <c r="AB193" s="43"/>
      <c r="AC193" s="42"/>
      <c r="AD193" s="43" t="str">
        <f>IF(E193="","",IF(T193=פרמטרים!$T$6,פרמטרים!$V$8,פרמטרים!$V$3))</f>
        <v/>
      </c>
      <c r="AE193" s="42"/>
      <c r="AF193" s="121" t="str">
        <f>IF(E193="","",IF(AD193="הוחלט לא להנגיש",פרמטרים!$AF$7,IF(AD193="בוצע",פרמטרים!$AF$6,IF(OR('רשימת מאגרים'!O193=פרמטרים!$J$3,AND('רשימת מאגרים'!O193=פרמטרים!$J$4,'רשימת מאגרים'!M193&lt;&gt;"")),פרמטרים!$AF$3,IF(OR('רשימת מאגרים'!O193=פרמטרים!$J$4,AND('רשימת מאגרים'!O193=פרמטרים!$J$5,'רשימת מאגרים'!M193&lt;&gt;"")),פרמטרים!$AF$4,פרמטרים!$AF$5)))))</f>
        <v/>
      </c>
      <c r="AG193" s="42"/>
      <c r="AH193" s="121" t="str">
        <f>IF(E193="","",IF(AD193="הוחלט לא להנגיש",פרמטרים!$AF$7,IF(AD193="בוצע",פרמטרים!$AF$6,IF(T193=פרמטרים!$T$6,פרמטרים!$AF$7,IF(AB193=פרמטרים!$N$5,פרמטרים!$AF$3,IF(OR(AB193=פרמטרים!$N$4,T193=פרמטרים!$T$5),פרמטרים!$AF$4,פרמטרים!$AF$5))))))</f>
        <v/>
      </c>
      <c r="AI193" s="42"/>
      <c r="AJ193" s="121" t="str">
        <f t="shared" si="36"/>
        <v/>
      </c>
      <c r="AK193" s="42"/>
      <c r="AL193" s="123"/>
      <c r="AM193" s="123"/>
      <c r="AN193" s="124" t="str">
        <f t="shared" si="40"/>
        <v/>
      </c>
      <c r="AO193" s="42"/>
      <c r="AP193" s="126" t="str">
        <f t="shared" si="41"/>
        <v/>
      </c>
      <c r="AQ193" s="126"/>
      <c r="AR193" s="53"/>
      <c r="AS193" s="53"/>
      <c r="AT193" s="53"/>
      <c r="AU193" s="127"/>
      <c r="AV193" s="42"/>
      <c r="AW193" s="42"/>
      <c r="AX193" s="83" t="str">
        <f t="shared" si="44"/>
        <v/>
      </c>
      <c r="AY193" s="87" t="str">
        <f t="shared" si="42"/>
        <v/>
      </c>
      <c r="AZ193" s="87" t="str">
        <f t="shared" si="43"/>
        <v/>
      </c>
    </row>
    <row r="194" spans="1:52">
      <c r="A194" s="30" t="str">
        <f t="shared" si="38"/>
        <v>משרד האנרגיה</v>
      </c>
      <c r="B194" s="31" t="str">
        <f t="shared" si="39"/>
        <v>energy</v>
      </c>
      <c r="C194" s="23">
        <v>189</v>
      </c>
      <c r="D194" s="23" t="str">
        <f>IF(E194="","",IF(סימול="","לא הוגדר שם משרד",CONCATENATE(סימול,".DB.",COUNTIF($B$5:B193,$B194)+1)))</f>
        <v/>
      </c>
      <c r="E194" s="41"/>
      <c r="F194" s="52"/>
      <c r="G194" s="43"/>
      <c r="H194" s="42"/>
      <c r="I194" s="43"/>
      <c r="J194" s="42"/>
      <c r="K194" s="43"/>
      <c r="L194" s="42"/>
      <c r="M194" s="43"/>
      <c r="N194" s="42"/>
      <c r="O194" s="43"/>
      <c r="P194" s="42"/>
      <c r="Q194" s="42"/>
      <c r="R194" s="42"/>
      <c r="S194" s="43"/>
      <c r="T194" s="43"/>
      <c r="U194" s="42"/>
      <c r="V194" s="43"/>
      <c r="W194" s="42"/>
      <c r="X194" s="53"/>
      <c r="Y194" s="43"/>
      <c r="Z194" s="42"/>
      <c r="AA194" s="43"/>
      <c r="AB194" s="43"/>
      <c r="AC194" s="42"/>
      <c r="AD194" s="43" t="str">
        <f>IF(E194="","",IF(T194=פרמטרים!$T$6,פרמטרים!$V$8,פרמטרים!$V$3))</f>
        <v/>
      </c>
      <c r="AE194" s="42"/>
      <c r="AF194" s="121" t="str">
        <f>IF(E194="","",IF(AD194="הוחלט לא להנגיש",פרמטרים!$AF$7,IF(AD194="בוצע",פרמטרים!$AF$6,IF(OR('רשימת מאגרים'!O194=פרמטרים!$J$3,AND('רשימת מאגרים'!O194=פרמטרים!$J$4,'רשימת מאגרים'!M194&lt;&gt;"")),פרמטרים!$AF$3,IF(OR('רשימת מאגרים'!O194=פרמטרים!$J$4,AND('רשימת מאגרים'!O194=פרמטרים!$J$5,'רשימת מאגרים'!M194&lt;&gt;"")),פרמטרים!$AF$4,פרמטרים!$AF$5)))))</f>
        <v/>
      </c>
      <c r="AG194" s="42"/>
      <c r="AH194" s="121" t="str">
        <f>IF(E194="","",IF(AD194="הוחלט לא להנגיש",פרמטרים!$AF$7,IF(AD194="בוצע",פרמטרים!$AF$6,IF(T194=פרמטרים!$T$6,פרמטרים!$AF$7,IF(AB194=פרמטרים!$N$5,פרמטרים!$AF$3,IF(OR(AB194=פרמטרים!$N$4,T194=פרמטרים!$T$5),פרמטרים!$AF$4,פרמטרים!$AF$5))))))</f>
        <v/>
      </c>
      <c r="AI194" s="42"/>
      <c r="AJ194" s="121" t="str">
        <f t="shared" si="36"/>
        <v/>
      </c>
      <c r="AK194" s="42"/>
      <c r="AL194" s="123"/>
      <c r="AM194" s="123"/>
      <c r="AN194" s="124" t="str">
        <f t="shared" si="40"/>
        <v/>
      </c>
      <c r="AO194" s="42"/>
      <c r="AP194" s="126" t="str">
        <f t="shared" si="41"/>
        <v/>
      </c>
      <c r="AQ194" s="126"/>
      <c r="AR194" s="53"/>
      <c r="AS194" s="53"/>
      <c r="AT194" s="53"/>
      <c r="AU194" s="127"/>
      <c r="AV194" s="42"/>
      <c r="AW194" s="42"/>
      <c r="AX194" s="83" t="str">
        <f t="shared" si="44"/>
        <v/>
      </c>
      <c r="AY194" s="87" t="str">
        <f t="shared" si="42"/>
        <v/>
      </c>
      <c r="AZ194" s="87" t="str">
        <f t="shared" si="43"/>
        <v/>
      </c>
    </row>
    <row r="195" spans="1:52">
      <c r="A195" s="30" t="str">
        <f t="shared" si="38"/>
        <v>משרד האנרגיה</v>
      </c>
      <c r="B195" s="31" t="str">
        <f t="shared" si="39"/>
        <v>energy</v>
      </c>
      <c r="C195" s="23">
        <v>190</v>
      </c>
      <c r="D195" s="23" t="str">
        <f>IF(E195="","",IF(סימול="","לא הוגדר שם משרד",CONCATENATE(סימול,".DB.",COUNTIF($B$5:B194,$B195)+1)))</f>
        <v/>
      </c>
      <c r="E195" s="41"/>
      <c r="F195" s="52"/>
      <c r="G195" s="43"/>
      <c r="H195" s="42"/>
      <c r="I195" s="43"/>
      <c r="J195" s="42"/>
      <c r="K195" s="43"/>
      <c r="L195" s="42"/>
      <c r="M195" s="43"/>
      <c r="N195" s="42"/>
      <c r="O195" s="43"/>
      <c r="P195" s="42"/>
      <c r="Q195" s="42"/>
      <c r="R195" s="42"/>
      <c r="S195" s="43"/>
      <c r="T195" s="43"/>
      <c r="U195" s="42"/>
      <c r="V195" s="43"/>
      <c r="W195" s="42"/>
      <c r="X195" s="53"/>
      <c r="Y195" s="43"/>
      <c r="Z195" s="42"/>
      <c r="AA195" s="43"/>
      <c r="AB195" s="43"/>
      <c r="AC195" s="42"/>
      <c r="AD195" s="43" t="str">
        <f>IF(E195="","",IF(T195=פרמטרים!$T$6,פרמטרים!$V$8,פרמטרים!$V$3))</f>
        <v/>
      </c>
      <c r="AE195" s="42"/>
      <c r="AF195" s="121" t="str">
        <f>IF(E195="","",IF(AD195="הוחלט לא להנגיש",פרמטרים!$AF$7,IF(AD195="בוצע",פרמטרים!$AF$6,IF(OR('רשימת מאגרים'!O195=פרמטרים!$J$3,AND('רשימת מאגרים'!O195=פרמטרים!$J$4,'רשימת מאגרים'!M195&lt;&gt;"")),פרמטרים!$AF$3,IF(OR('רשימת מאגרים'!O195=פרמטרים!$J$4,AND('רשימת מאגרים'!O195=פרמטרים!$J$5,'רשימת מאגרים'!M195&lt;&gt;"")),פרמטרים!$AF$4,פרמטרים!$AF$5)))))</f>
        <v/>
      </c>
      <c r="AG195" s="42"/>
      <c r="AH195" s="121" t="str">
        <f>IF(E195="","",IF(AD195="הוחלט לא להנגיש",פרמטרים!$AF$7,IF(AD195="בוצע",פרמטרים!$AF$6,IF(T195=פרמטרים!$T$6,פרמטרים!$AF$7,IF(AB195=פרמטרים!$N$5,פרמטרים!$AF$3,IF(OR(AB195=פרמטרים!$N$4,T195=פרמטרים!$T$5),פרמטרים!$AF$4,פרמטרים!$AF$5))))))</f>
        <v/>
      </c>
      <c r="AI195" s="42"/>
      <c r="AJ195" s="121" t="str">
        <f t="shared" si="36"/>
        <v/>
      </c>
      <c r="AK195" s="42"/>
      <c r="AL195" s="123"/>
      <c r="AM195" s="123"/>
      <c r="AN195" s="124" t="str">
        <f t="shared" si="40"/>
        <v/>
      </c>
      <c r="AO195" s="42"/>
      <c r="AP195" s="126" t="str">
        <f t="shared" si="41"/>
        <v/>
      </c>
      <c r="AQ195" s="126"/>
      <c r="AR195" s="53"/>
      <c r="AS195" s="53"/>
      <c r="AT195" s="53"/>
      <c r="AU195" s="127"/>
      <c r="AV195" s="42"/>
      <c r="AW195" s="42"/>
      <c r="AX195" s="83" t="str">
        <f t="shared" si="44"/>
        <v/>
      </c>
      <c r="AY195" s="87" t="str">
        <f t="shared" si="42"/>
        <v/>
      </c>
      <c r="AZ195" s="87" t="str">
        <f t="shared" si="43"/>
        <v/>
      </c>
    </row>
    <row r="196" spans="1:52">
      <c r="A196" s="30" t="str">
        <f t="shared" si="38"/>
        <v>משרד האנרגיה</v>
      </c>
      <c r="B196" s="31" t="str">
        <f t="shared" si="39"/>
        <v>energy</v>
      </c>
      <c r="C196" s="23">
        <v>191</v>
      </c>
      <c r="D196" s="23" t="str">
        <f>IF(E196="","",IF(סימול="","לא הוגדר שם משרד",CONCATENATE(סימול,".DB.",COUNTIF($B$5:B195,$B196)+1)))</f>
        <v/>
      </c>
      <c r="E196" s="41"/>
      <c r="F196" s="52"/>
      <c r="G196" s="43"/>
      <c r="H196" s="42"/>
      <c r="I196" s="43"/>
      <c r="J196" s="42"/>
      <c r="K196" s="43"/>
      <c r="L196" s="42"/>
      <c r="M196" s="43"/>
      <c r="N196" s="42"/>
      <c r="O196" s="43"/>
      <c r="P196" s="42"/>
      <c r="Q196" s="42"/>
      <c r="R196" s="42"/>
      <c r="S196" s="43"/>
      <c r="T196" s="43"/>
      <c r="U196" s="42"/>
      <c r="V196" s="43"/>
      <c r="W196" s="42"/>
      <c r="X196" s="53"/>
      <c r="Y196" s="43"/>
      <c r="Z196" s="42"/>
      <c r="AA196" s="43"/>
      <c r="AB196" s="43"/>
      <c r="AC196" s="42"/>
      <c r="AD196" s="43" t="str">
        <f>IF(E196="","",IF(T196=פרמטרים!$T$6,פרמטרים!$V$8,פרמטרים!$V$3))</f>
        <v/>
      </c>
      <c r="AE196" s="42"/>
      <c r="AF196" s="121" t="str">
        <f>IF(E196="","",IF(AD196="הוחלט לא להנגיש",פרמטרים!$AF$7,IF(AD196="בוצע",פרמטרים!$AF$6,IF(OR('רשימת מאגרים'!O196=פרמטרים!$J$3,AND('רשימת מאגרים'!O196=פרמטרים!$J$4,'רשימת מאגרים'!M196&lt;&gt;"")),פרמטרים!$AF$3,IF(OR('רשימת מאגרים'!O196=פרמטרים!$J$4,AND('רשימת מאגרים'!O196=פרמטרים!$J$5,'רשימת מאגרים'!M196&lt;&gt;"")),פרמטרים!$AF$4,פרמטרים!$AF$5)))))</f>
        <v/>
      </c>
      <c r="AG196" s="42"/>
      <c r="AH196" s="121" t="str">
        <f>IF(E196="","",IF(AD196="הוחלט לא להנגיש",פרמטרים!$AF$7,IF(AD196="בוצע",פרמטרים!$AF$6,IF(T196=פרמטרים!$T$6,פרמטרים!$AF$7,IF(AB196=פרמטרים!$N$5,פרמטרים!$AF$3,IF(OR(AB196=פרמטרים!$N$4,T196=פרמטרים!$T$5),פרמטרים!$AF$4,פרמטרים!$AF$5))))))</f>
        <v/>
      </c>
      <c r="AI196" s="42"/>
      <c r="AJ196" s="121" t="str">
        <f t="shared" si="36"/>
        <v/>
      </c>
      <c r="AK196" s="42"/>
      <c r="AL196" s="123"/>
      <c r="AM196" s="123"/>
      <c r="AN196" s="124" t="str">
        <f t="shared" si="40"/>
        <v/>
      </c>
      <c r="AO196" s="42"/>
      <c r="AP196" s="126" t="str">
        <f t="shared" si="41"/>
        <v/>
      </c>
      <c r="AQ196" s="126"/>
      <c r="AR196" s="53"/>
      <c r="AS196" s="53"/>
      <c r="AT196" s="53"/>
      <c r="AU196" s="127"/>
      <c r="AV196" s="42"/>
      <c r="AW196" s="42"/>
      <c r="AX196" s="83" t="str">
        <f t="shared" si="44"/>
        <v/>
      </c>
      <c r="AY196" s="87" t="str">
        <f t="shared" si="42"/>
        <v/>
      </c>
      <c r="AZ196" s="87" t="str">
        <f t="shared" si="43"/>
        <v/>
      </c>
    </row>
    <row r="197" spans="1:52">
      <c r="A197" s="30" t="str">
        <f t="shared" si="38"/>
        <v>משרד האנרגיה</v>
      </c>
      <c r="B197" s="31" t="str">
        <f t="shared" si="39"/>
        <v>energy</v>
      </c>
      <c r="C197" s="23">
        <v>192</v>
      </c>
      <c r="D197" s="23" t="str">
        <f>IF(E197="","",IF(סימול="","לא הוגדר שם משרד",CONCATENATE(סימול,".DB.",COUNTIF($B$5:B196,$B197)+1)))</f>
        <v/>
      </c>
      <c r="E197" s="41"/>
      <c r="F197" s="52"/>
      <c r="G197" s="43"/>
      <c r="H197" s="42"/>
      <c r="I197" s="43"/>
      <c r="J197" s="42"/>
      <c r="K197" s="43"/>
      <c r="L197" s="42"/>
      <c r="M197" s="43"/>
      <c r="N197" s="42"/>
      <c r="O197" s="43"/>
      <c r="P197" s="42"/>
      <c r="Q197" s="42"/>
      <c r="R197" s="42"/>
      <c r="S197" s="43"/>
      <c r="T197" s="43"/>
      <c r="U197" s="42"/>
      <c r="V197" s="43"/>
      <c r="W197" s="42"/>
      <c r="X197" s="53"/>
      <c r="Y197" s="43"/>
      <c r="Z197" s="42"/>
      <c r="AA197" s="43"/>
      <c r="AB197" s="43"/>
      <c r="AC197" s="42"/>
      <c r="AD197" s="43" t="str">
        <f>IF(E197="","",IF(T197=פרמטרים!$T$6,פרמטרים!$V$8,פרמטרים!$V$3))</f>
        <v/>
      </c>
      <c r="AE197" s="42"/>
      <c r="AF197" s="121" t="str">
        <f>IF(E197="","",IF(AD197="הוחלט לא להנגיש",פרמטרים!$AF$7,IF(AD197="בוצע",פרמטרים!$AF$6,IF(OR('רשימת מאגרים'!O197=פרמטרים!$J$3,AND('רשימת מאגרים'!O197=פרמטרים!$J$4,'רשימת מאגרים'!M197&lt;&gt;"")),פרמטרים!$AF$3,IF(OR('רשימת מאגרים'!O197=פרמטרים!$J$4,AND('רשימת מאגרים'!O197=פרמטרים!$J$5,'רשימת מאגרים'!M197&lt;&gt;"")),פרמטרים!$AF$4,פרמטרים!$AF$5)))))</f>
        <v/>
      </c>
      <c r="AG197" s="42"/>
      <c r="AH197" s="121" t="str">
        <f>IF(E197="","",IF(AD197="הוחלט לא להנגיש",פרמטרים!$AF$7,IF(AD197="בוצע",פרמטרים!$AF$6,IF(T197=פרמטרים!$T$6,פרמטרים!$AF$7,IF(AB197=פרמטרים!$N$5,פרמטרים!$AF$3,IF(OR(AB197=פרמטרים!$N$4,T197=פרמטרים!$T$5),פרמטרים!$AF$4,פרמטרים!$AF$5))))))</f>
        <v/>
      </c>
      <c r="AI197" s="42"/>
      <c r="AJ197" s="121" t="str">
        <f t="shared" si="36"/>
        <v/>
      </c>
      <c r="AK197" s="42"/>
      <c r="AL197" s="123"/>
      <c r="AM197" s="123"/>
      <c r="AN197" s="124" t="str">
        <f t="shared" si="40"/>
        <v/>
      </c>
      <c r="AO197" s="42"/>
      <c r="AP197" s="126" t="str">
        <f t="shared" si="41"/>
        <v/>
      </c>
      <c r="AQ197" s="126"/>
      <c r="AR197" s="53"/>
      <c r="AS197" s="53"/>
      <c r="AT197" s="53"/>
      <c r="AU197" s="127"/>
      <c r="AV197" s="42"/>
      <c r="AW197" s="42"/>
      <c r="AX197" s="83" t="str">
        <f t="shared" si="44"/>
        <v/>
      </c>
      <c r="AY197" s="87" t="str">
        <f t="shared" si="42"/>
        <v/>
      </c>
      <c r="AZ197" s="87" t="str">
        <f t="shared" si="43"/>
        <v/>
      </c>
    </row>
    <row r="198" spans="1:52">
      <c r="A198" s="30" t="str">
        <f t="shared" ref="A198:A205" si="45">IF(המשרד="","",המשרד)</f>
        <v>משרד האנרגיה</v>
      </c>
      <c r="B198" s="31" t="str">
        <f t="shared" ref="B198:B205" si="46">IF(סימול="","",סימול)</f>
        <v>energy</v>
      </c>
      <c r="C198" s="23">
        <v>193</v>
      </c>
      <c r="D198" s="23" t="str">
        <f>IF(E198="","",IF(סימול="","לא הוגדר שם משרד",CONCATENATE(סימול,".DB.",COUNTIF($B$5:B197,$B198)+1)))</f>
        <v/>
      </c>
      <c r="E198" s="41"/>
      <c r="F198" s="52"/>
      <c r="G198" s="43"/>
      <c r="H198" s="42"/>
      <c r="I198" s="43"/>
      <c r="J198" s="42"/>
      <c r="K198" s="43"/>
      <c r="L198" s="42"/>
      <c r="M198" s="43"/>
      <c r="N198" s="42"/>
      <c r="O198" s="43"/>
      <c r="P198" s="42"/>
      <c r="Q198" s="42"/>
      <c r="R198" s="42"/>
      <c r="S198" s="43"/>
      <c r="T198" s="43"/>
      <c r="U198" s="42"/>
      <c r="V198" s="43"/>
      <c r="W198" s="42"/>
      <c r="X198" s="53"/>
      <c r="Y198" s="43"/>
      <c r="Z198" s="42"/>
      <c r="AA198" s="43"/>
      <c r="AB198" s="43"/>
      <c r="AC198" s="42"/>
      <c r="AD198" s="43" t="str">
        <f>IF(E198="","",IF(T198=פרמטרים!$T$6,פרמטרים!$V$8,פרמטרים!$V$3))</f>
        <v/>
      </c>
      <c r="AE198" s="42"/>
      <c r="AF198" s="121" t="str">
        <f>IF(E198="","",IF(AD198="הוחלט לא להנגיש",פרמטרים!$AF$7,IF(AD198="בוצע",פרמטרים!$AF$6,IF(OR('רשימת מאגרים'!O198=פרמטרים!$J$3,AND('רשימת מאגרים'!O198=פרמטרים!$J$4,'רשימת מאגרים'!M198&lt;&gt;"")),פרמטרים!$AF$3,IF(OR('רשימת מאגרים'!O198=פרמטרים!$J$4,AND('רשימת מאגרים'!O198=פרמטרים!$J$5,'רשימת מאגרים'!M198&lt;&gt;"")),פרמטרים!$AF$4,פרמטרים!$AF$5)))))</f>
        <v/>
      </c>
      <c r="AG198" s="42"/>
      <c r="AH198" s="121" t="str">
        <f>IF(E198="","",IF(AD198="הוחלט לא להנגיש",פרמטרים!$AF$7,IF(AD198="בוצע",פרמטרים!$AF$6,IF(T198=פרמטרים!$T$6,פרמטרים!$AF$7,IF(AB198=פרמטרים!$N$5,פרמטרים!$AF$3,IF(OR(AB198=פרמטרים!$N$4,T198=פרמטרים!$T$5),פרמטרים!$AF$4,פרמטרים!$AF$5))))))</f>
        <v/>
      </c>
      <c r="AI198" s="42"/>
      <c r="AJ198" s="121" t="str">
        <f t="shared" si="36"/>
        <v/>
      </c>
      <c r="AK198" s="42"/>
      <c r="AL198" s="123"/>
      <c r="AM198" s="123"/>
      <c r="AN198" s="124" t="str">
        <f t="shared" ref="AN198:AN205" si="47">IF($E198="","",IFERROR(AL198*$AL$1,0)+AM198)</f>
        <v/>
      </c>
      <c r="AO198" s="42"/>
      <c r="AP198" s="126" t="str">
        <f t="shared" ref="AP198:AP205" si="48">IF(E198="","",IF(Y198="","",Y198))</f>
        <v/>
      </c>
      <c r="AQ198" s="126"/>
      <c r="AR198" s="53"/>
      <c r="AS198" s="53"/>
      <c r="AT198" s="53"/>
      <c r="AU198" s="127"/>
      <c r="AV198" s="42"/>
      <c r="AW198" s="42"/>
      <c r="AX198" s="83" t="str">
        <f t="shared" si="44"/>
        <v/>
      </c>
      <c r="AY198" s="87" t="str">
        <f t="shared" ref="AY198:AY205" si="49">IFERROR(IF($AR198="","",YEAR($AR198)),"")</f>
        <v/>
      </c>
      <c r="AZ198" s="87" t="str">
        <f t="shared" ref="AZ198:AZ205" si="50">IFERROR(IF($AR198="","",CONCATENATE(IF(MONTH($AR198)&lt;4,"Q1",IF(MONTH($AR198)&lt;7,"Q2",IF($AR198&lt;10,"Q3","Q4"))),"/",YEAR($AR198))),"")</f>
        <v/>
      </c>
    </row>
    <row r="199" spans="1:52">
      <c r="A199" s="30" t="str">
        <f t="shared" si="45"/>
        <v>משרד האנרגיה</v>
      </c>
      <c r="B199" s="31" t="str">
        <f t="shared" si="46"/>
        <v>energy</v>
      </c>
      <c r="C199" s="23">
        <v>194</v>
      </c>
      <c r="D199" s="23" t="str">
        <f>IF(E199="","",IF(סימול="","לא הוגדר שם משרד",CONCATENATE(סימול,".DB.",COUNTIF($B$5:B198,$B199)+1)))</f>
        <v/>
      </c>
      <c r="E199" s="41"/>
      <c r="F199" s="52"/>
      <c r="G199" s="43"/>
      <c r="H199" s="42"/>
      <c r="I199" s="43"/>
      <c r="J199" s="42"/>
      <c r="K199" s="43"/>
      <c r="L199" s="42"/>
      <c r="M199" s="43"/>
      <c r="N199" s="42"/>
      <c r="O199" s="43"/>
      <c r="P199" s="42"/>
      <c r="Q199" s="42"/>
      <c r="R199" s="42"/>
      <c r="S199" s="43"/>
      <c r="T199" s="43"/>
      <c r="U199" s="42"/>
      <c r="V199" s="43"/>
      <c r="W199" s="42"/>
      <c r="X199" s="53"/>
      <c r="Y199" s="43"/>
      <c r="Z199" s="42"/>
      <c r="AA199" s="43"/>
      <c r="AB199" s="43"/>
      <c r="AC199" s="42"/>
      <c r="AD199" s="43" t="str">
        <f>IF(E199="","",IF(T199=פרמטרים!$T$6,פרמטרים!$V$8,פרמטרים!$V$3))</f>
        <v/>
      </c>
      <c r="AE199" s="42"/>
      <c r="AF199" s="121" t="str">
        <f>IF(E199="","",IF(AD199="הוחלט לא להנגיש",פרמטרים!$AF$7,IF(AD199="בוצע",פרמטרים!$AF$6,IF(OR('רשימת מאגרים'!O199=פרמטרים!$J$3,AND('רשימת מאגרים'!O199=פרמטרים!$J$4,'רשימת מאגרים'!M199&lt;&gt;"")),פרמטרים!$AF$3,IF(OR('רשימת מאגרים'!O199=פרמטרים!$J$4,AND('רשימת מאגרים'!O199=פרמטרים!$J$5,'רשימת מאגרים'!M199&lt;&gt;"")),פרמטרים!$AF$4,פרמטרים!$AF$5)))))</f>
        <v/>
      </c>
      <c r="AG199" s="42"/>
      <c r="AH199" s="121" t="str">
        <f>IF(E199="","",IF(AD199="הוחלט לא להנגיש",פרמטרים!$AF$7,IF(AD199="בוצע",פרמטרים!$AF$6,IF(T199=פרמטרים!$T$6,פרמטרים!$AF$7,IF(AB199=פרמטרים!$N$5,פרמטרים!$AF$3,IF(OR(AB199=פרמטרים!$N$4,T199=פרמטרים!$T$5),פרמטרים!$AF$4,פרמטרים!$AF$5))))))</f>
        <v/>
      </c>
      <c r="AI199" s="42"/>
      <c r="AJ199" s="121" t="str">
        <f t="shared" ref="AJ199:AJ205" si="51">IF($E199="","",IF($S199="כן","כן",""))</f>
        <v/>
      </c>
      <c r="AK199" s="42"/>
      <c r="AL199" s="123"/>
      <c r="AM199" s="123"/>
      <c r="AN199" s="124" t="str">
        <f t="shared" si="47"/>
        <v/>
      </c>
      <c r="AO199" s="42"/>
      <c r="AP199" s="126" t="str">
        <f t="shared" si="48"/>
        <v/>
      </c>
      <c r="AQ199" s="126"/>
      <c r="AR199" s="53"/>
      <c r="AS199" s="53"/>
      <c r="AT199" s="53"/>
      <c r="AU199" s="127"/>
      <c r="AV199" s="42"/>
      <c r="AW199" s="42"/>
      <c r="AX199" s="83" t="str">
        <f t="shared" ref="AX199:AX205" si="52">IF(E199="","","כן")</f>
        <v/>
      </c>
      <c r="AY199" s="87" t="str">
        <f t="shared" si="49"/>
        <v/>
      </c>
      <c r="AZ199" s="87" t="str">
        <f t="shared" si="50"/>
        <v/>
      </c>
    </row>
    <row r="200" spans="1:52">
      <c r="A200" s="30" t="str">
        <f t="shared" si="45"/>
        <v>משרד האנרגיה</v>
      </c>
      <c r="B200" s="31" t="str">
        <f t="shared" si="46"/>
        <v>energy</v>
      </c>
      <c r="C200" s="23">
        <v>195</v>
      </c>
      <c r="D200" s="23" t="str">
        <f>IF(E200="","",IF(סימול="","לא הוגדר שם משרד",CONCATENATE(סימול,".DB.",COUNTIF($B$5:B199,$B200)+1)))</f>
        <v/>
      </c>
      <c r="E200" s="41"/>
      <c r="F200" s="52"/>
      <c r="G200" s="43"/>
      <c r="H200" s="42"/>
      <c r="I200" s="43"/>
      <c r="J200" s="42"/>
      <c r="K200" s="43"/>
      <c r="L200" s="42"/>
      <c r="M200" s="43"/>
      <c r="N200" s="42"/>
      <c r="O200" s="43"/>
      <c r="P200" s="42"/>
      <c r="Q200" s="42"/>
      <c r="R200" s="42"/>
      <c r="S200" s="43"/>
      <c r="T200" s="43"/>
      <c r="U200" s="42"/>
      <c r="V200" s="43"/>
      <c r="W200" s="42"/>
      <c r="X200" s="53"/>
      <c r="Y200" s="43"/>
      <c r="Z200" s="42"/>
      <c r="AA200" s="43"/>
      <c r="AB200" s="43"/>
      <c r="AC200" s="42"/>
      <c r="AD200" s="43" t="str">
        <f>IF(E200="","",IF(T200=פרמטרים!$T$6,פרמטרים!$V$8,פרמטרים!$V$3))</f>
        <v/>
      </c>
      <c r="AE200" s="42"/>
      <c r="AF200" s="121" t="str">
        <f>IF(E200="","",IF(AD200="הוחלט לא להנגיש",פרמטרים!$AF$7,IF(AD200="בוצע",פרמטרים!$AF$6,IF(OR('רשימת מאגרים'!O200=פרמטרים!$J$3,AND('רשימת מאגרים'!O200=פרמטרים!$J$4,'רשימת מאגרים'!M200&lt;&gt;"")),פרמטרים!$AF$3,IF(OR('רשימת מאגרים'!O200=פרמטרים!$J$4,AND('רשימת מאגרים'!O200=פרמטרים!$J$5,'רשימת מאגרים'!M200&lt;&gt;"")),פרמטרים!$AF$4,פרמטרים!$AF$5)))))</f>
        <v/>
      </c>
      <c r="AG200" s="42"/>
      <c r="AH200" s="121" t="str">
        <f>IF(E200="","",IF(AD200="הוחלט לא להנגיש",פרמטרים!$AF$7,IF(AD200="בוצע",פרמטרים!$AF$6,IF(T200=פרמטרים!$T$6,פרמטרים!$AF$7,IF(AB200=פרמטרים!$N$5,פרמטרים!$AF$3,IF(OR(AB200=פרמטרים!$N$4,T200=פרמטרים!$T$5),פרמטרים!$AF$4,פרמטרים!$AF$5))))))</f>
        <v/>
      </c>
      <c r="AI200" s="42"/>
      <c r="AJ200" s="121" t="str">
        <f t="shared" si="51"/>
        <v/>
      </c>
      <c r="AK200" s="42"/>
      <c r="AL200" s="123"/>
      <c r="AM200" s="123"/>
      <c r="AN200" s="124" t="str">
        <f t="shared" si="47"/>
        <v/>
      </c>
      <c r="AO200" s="42"/>
      <c r="AP200" s="126" t="str">
        <f t="shared" si="48"/>
        <v/>
      </c>
      <c r="AQ200" s="126"/>
      <c r="AR200" s="53"/>
      <c r="AS200" s="53"/>
      <c r="AT200" s="53"/>
      <c r="AU200" s="127"/>
      <c r="AV200" s="42"/>
      <c r="AW200" s="42"/>
      <c r="AX200" s="83" t="str">
        <f t="shared" si="52"/>
        <v/>
      </c>
      <c r="AY200" s="87" t="str">
        <f t="shared" si="49"/>
        <v/>
      </c>
      <c r="AZ200" s="87" t="str">
        <f t="shared" si="50"/>
        <v/>
      </c>
    </row>
    <row r="201" spans="1:52">
      <c r="A201" s="30" t="str">
        <f t="shared" si="45"/>
        <v>משרד האנרגיה</v>
      </c>
      <c r="B201" s="31" t="str">
        <f t="shared" si="46"/>
        <v>energy</v>
      </c>
      <c r="C201" s="23">
        <v>196</v>
      </c>
      <c r="D201" s="23" t="str">
        <f>IF(E201="","",IF(סימול="","לא הוגדר שם משרד",CONCATENATE(סימול,".DB.",COUNTIF($B$5:B200,$B201)+1)))</f>
        <v/>
      </c>
      <c r="E201" s="41"/>
      <c r="F201" s="52"/>
      <c r="G201" s="43"/>
      <c r="H201" s="42"/>
      <c r="I201" s="43"/>
      <c r="J201" s="42"/>
      <c r="K201" s="43"/>
      <c r="L201" s="42"/>
      <c r="M201" s="43"/>
      <c r="N201" s="42"/>
      <c r="O201" s="43"/>
      <c r="P201" s="42"/>
      <c r="Q201" s="42"/>
      <c r="R201" s="42"/>
      <c r="S201" s="43"/>
      <c r="T201" s="43"/>
      <c r="U201" s="42"/>
      <c r="V201" s="43"/>
      <c r="W201" s="42"/>
      <c r="X201" s="53"/>
      <c r="Y201" s="43"/>
      <c r="Z201" s="42"/>
      <c r="AA201" s="43"/>
      <c r="AB201" s="43"/>
      <c r="AC201" s="42"/>
      <c r="AD201" s="43" t="str">
        <f>IF(E201="","",IF(T201=פרמטרים!$T$6,פרמטרים!$V$8,פרמטרים!$V$3))</f>
        <v/>
      </c>
      <c r="AE201" s="42"/>
      <c r="AF201" s="121" t="str">
        <f>IF(E201="","",IF(AD201="הוחלט לא להנגיש",פרמטרים!$AF$7,IF(AD201="בוצע",פרמטרים!$AF$6,IF(OR('רשימת מאגרים'!O201=פרמטרים!$J$3,AND('רשימת מאגרים'!O201=פרמטרים!$J$4,'רשימת מאגרים'!M201&lt;&gt;"")),פרמטרים!$AF$3,IF(OR('רשימת מאגרים'!O201=פרמטרים!$J$4,AND('רשימת מאגרים'!O201=פרמטרים!$J$5,'רשימת מאגרים'!M201&lt;&gt;"")),פרמטרים!$AF$4,פרמטרים!$AF$5)))))</f>
        <v/>
      </c>
      <c r="AG201" s="42"/>
      <c r="AH201" s="121" t="str">
        <f>IF(E201="","",IF(AD201="הוחלט לא להנגיש",פרמטרים!$AF$7,IF(AD201="בוצע",פרמטרים!$AF$6,IF(T201=פרמטרים!$T$6,פרמטרים!$AF$7,IF(AB201=פרמטרים!$N$5,פרמטרים!$AF$3,IF(OR(AB201=פרמטרים!$N$4,T201=פרמטרים!$T$5),פרמטרים!$AF$4,פרמטרים!$AF$5))))))</f>
        <v/>
      </c>
      <c r="AI201" s="42"/>
      <c r="AJ201" s="121" t="str">
        <f t="shared" si="51"/>
        <v/>
      </c>
      <c r="AK201" s="42"/>
      <c r="AL201" s="123"/>
      <c r="AM201" s="123"/>
      <c r="AN201" s="124" t="str">
        <f t="shared" si="47"/>
        <v/>
      </c>
      <c r="AO201" s="42"/>
      <c r="AP201" s="126" t="str">
        <f t="shared" si="48"/>
        <v/>
      </c>
      <c r="AQ201" s="126"/>
      <c r="AR201" s="53"/>
      <c r="AS201" s="53"/>
      <c r="AT201" s="53"/>
      <c r="AU201" s="127"/>
      <c r="AV201" s="42"/>
      <c r="AW201" s="42"/>
      <c r="AX201" s="83" t="str">
        <f t="shared" si="52"/>
        <v/>
      </c>
      <c r="AY201" s="87" t="str">
        <f t="shared" si="49"/>
        <v/>
      </c>
      <c r="AZ201" s="87" t="str">
        <f t="shared" si="50"/>
        <v/>
      </c>
    </row>
    <row r="202" spans="1:52">
      <c r="A202" s="30" t="str">
        <f t="shared" si="45"/>
        <v>משרד האנרגיה</v>
      </c>
      <c r="B202" s="31" t="str">
        <f t="shared" si="46"/>
        <v>energy</v>
      </c>
      <c r="C202" s="23">
        <v>197</v>
      </c>
      <c r="D202" s="23" t="str">
        <f>IF(E202="","",IF(סימול="","לא הוגדר שם משרד",CONCATENATE(סימול,".DB.",COUNTIF($B$5:B201,$B202)+1)))</f>
        <v/>
      </c>
      <c r="E202" s="41"/>
      <c r="F202" s="52"/>
      <c r="G202" s="43"/>
      <c r="H202" s="42"/>
      <c r="I202" s="43"/>
      <c r="J202" s="42"/>
      <c r="K202" s="43"/>
      <c r="L202" s="42"/>
      <c r="M202" s="43"/>
      <c r="N202" s="42"/>
      <c r="O202" s="43"/>
      <c r="P202" s="42"/>
      <c r="Q202" s="42"/>
      <c r="R202" s="42"/>
      <c r="S202" s="43"/>
      <c r="T202" s="43"/>
      <c r="U202" s="42"/>
      <c r="V202" s="43"/>
      <c r="W202" s="42"/>
      <c r="X202" s="53"/>
      <c r="Y202" s="43"/>
      <c r="Z202" s="42"/>
      <c r="AA202" s="43"/>
      <c r="AB202" s="43"/>
      <c r="AC202" s="42"/>
      <c r="AD202" s="43" t="str">
        <f>IF(E202="","",IF(T202=פרמטרים!$T$6,פרמטרים!$V$8,פרמטרים!$V$3))</f>
        <v/>
      </c>
      <c r="AE202" s="42"/>
      <c r="AF202" s="121" t="str">
        <f>IF(E202="","",IF(AD202="הוחלט לא להנגיש",פרמטרים!$AF$7,IF(AD202="בוצע",פרמטרים!$AF$6,IF(OR('רשימת מאגרים'!O202=פרמטרים!$J$3,AND('רשימת מאגרים'!O202=פרמטרים!$J$4,'רשימת מאגרים'!M202&lt;&gt;"")),פרמטרים!$AF$3,IF(OR('רשימת מאגרים'!O202=פרמטרים!$J$4,AND('רשימת מאגרים'!O202=פרמטרים!$J$5,'רשימת מאגרים'!M202&lt;&gt;"")),פרמטרים!$AF$4,פרמטרים!$AF$5)))))</f>
        <v/>
      </c>
      <c r="AG202" s="42"/>
      <c r="AH202" s="121" t="str">
        <f>IF(E202="","",IF(AD202="הוחלט לא להנגיש",פרמטרים!$AF$7,IF(AD202="בוצע",פרמטרים!$AF$6,IF(T202=פרמטרים!$T$6,פרמטרים!$AF$7,IF(AB202=פרמטרים!$N$5,פרמטרים!$AF$3,IF(OR(AB202=פרמטרים!$N$4,T202=פרמטרים!$T$5),פרמטרים!$AF$4,פרמטרים!$AF$5))))))</f>
        <v/>
      </c>
      <c r="AI202" s="42"/>
      <c r="AJ202" s="121" t="str">
        <f t="shared" si="51"/>
        <v/>
      </c>
      <c r="AK202" s="42"/>
      <c r="AL202" s="123"/>
      <c r="AM202" s="123"/>
      <c r="AN202" s="124" t="str">
        <f t="shared" si="47"/>
        <v/>
      </c>
      <c r="AO202" s="42"/>
      <c r="AP202" s="126" t="str">
        <f t="shared" si="48"/>
        <v/>
      </c>
      <c r="AQ202" s="126"/>
      <c r="AR202" s="53"/>
      <c r="AS202" s="53"/>
      <c r="AT202" s="53"/>
      <c r="AU202" s="127"/>
      <c r="AV202" s="42"/>
      <c r="AW202" s="42"/>
      <c r="AX202" s="83" t="str">
        <f t="shared" si="52"/>
        <v/>
      </c>
      <c r="AY202" s="87" t="str">
        <f t="shared" si="49"/>
        <v/>
      </c>
      <c r="AZ202" s="87" t="str">
        <f t="shared" si="50"/>
        <v/>
      </c>
    </row>
    <row r="203" spans="1:52">
      <c r="A203" s="30" t="str">
        <f t="shared" si="45"/>
        <v>משרד האנרגיה</v>
      </c>
      <c r="B203" s="31" t="str">
        <f t="shared" si="46"/>
        <v>energy</v>
      </c>
      <c r="C203" s="23">
        <v>198</v>
      </c>
      <c r="D203" s="23" t="str">
        <f>IF(E203="","",IF(סימול="","לא הוגדר שם משרד",CONCATENATE(סימול,".DB.",COUNTIF($B$5:B202,$B203)+1)))</f>
        <v/>
      </c>
      <c r="E203" s="41"/>
      <c r="F203" s="52"/>
      <c r="G203" s="43"/>
      <c r="H203" s="42"/>
      <c r="I203" s="43"/>
      <c r="J203" s="42"/>
      <c r="K203" s="43"/>
      <c r="L203" s="42"/>
      <c r="M203" s="43"/>
      <c r="N203" s="42"/>
      <c r="O203" s="43"/>
      <c r="P203" s="42"/>
      <c r="Q203" s="42"/>
      <c r="R203" s="42"/>
      <c r="S203" s="43"/>
      <c r="T203" s="43"/>
      <c r="U203" s="42"/>
      <c r="V203" s="43"/>
      <c r="W203" s="42"/>
      <c r="X203" s="53"/>
      <c r="Y203" s="43"/>
      <c r="Z203" s="42"/>
      <c r="AA203" s="43"/>
      <c r="AB203" s="43"/>
      <c r="AC203" s="42"/>
      <c r="AD203" s="43" t="str">
        <f>IF(E203="","",IF(T203=פרמטרים!$T$6,פרמטרים!$V$8,פרמטרים!$V$3))</f>
        <v/>
      </c>
      <c r="AE203" s="42"/>
      <c r="AF203" s="121" t="str">
        <f>IF(E203="","",IF(AD203="הוחלט לא להנגיש",פרמטרים!$AF$7,IF(AD203="בוצע",פרמטרים!$AF$6,IF(OR('רשימת מאגרים'!O203=פרמטרים!$J$3,AND('רשימת מאגרים'!O203=פרמטרים!$J$4,'רשימת מאגרים'!M203&lt;&gt;"")),פרמטרים!$AF$3,IF(OR('רשימת מאגרים'!O203=פרמטרים!$J$4,AND('רשימת מאגרים'!O203=פרמטרים!$J$5,'רשימת מאגרים'!M203&lt;&gt;"")),פרמטרים!$AF$4,פרמטרים!$AF$5)))))</f>
        <v/>
      </c>
      <c r="AG203" s="42"/>
      <c r="AH203" s="121" t="str">
        <f>IF(E203="","",IF(AD203="הוחלט לא להנגיש",פרמטרים!$AF$7,IF(AD203="בוצע",פרמטרים!$AF$6,IF(T203=פרמטרים!$T$6,פרמטרים!$AF$7,IF(AB203=פרמטרים!$N$5,פרמטרים!$AF$3,IF(OR(AB203=פרמטרים!$N$4,T203=פרמטרים!$T$5),פרמטרים!$AF$4,פרמטרים!$AF$5))))))</f>
        <v/>
      </c>
      <c r="AI203" s="42"/>
      <c r="AJ203" s="121" t="str">
        <f t="shared" si="51"/>
        <v/>
      </c>
      <c r="AK203" s="42"/>
      <c r="AL203" s="123"/>
      <c r="AM203" s="123"/>
      <c r="AN203" s="124" t="str">
        <f t="shared" si="47"/>
        <v/>
      </c>
      <c r="AO203" s="42"/>
      <c r="AP203" s="126" t="str">
        <f t="shared" si="48"/>
        <v/>
      </c>
      <c r="AQ203" s="126"/>
      <c r="AR203" s="53"/>
      <c r="AS203" s="53"/>
      <c r="AT203" s="53"/>
      <c r="AU203" s="127"/>
      <c r="AV203" s="42"/>
      <c r="AW203" s="42"/>
      <c r="AX203" s="83" t="str">
        <f t="shared" si="52"/>
        <v/>
      </c>
      <c r="AY203" s="87" t="str">
        <f t="shared" si="49"/>
        <v/>
      </c>
      <c r="AZ203" s="87" t="str">
        <f t="shared" si="50"/>
        <v/>
      </c>
    </row>
    <row r="204" spans="1:52">
      <c r="A204" s="30" t="str">
        <f t="shared" si="45"/>
        <v>משרד האנרגיה</v>
      </c>
      <c r="B204" s="31" t="str">
        <f t="shared" si="46"/>
        <v>energy</v>
      </c>
      <c r="C204" s="23">
        <v>199</v>
      </c>
      <c r="D204" s="23" t="str">
        <f>IF(E204="","",IF(סימול="","לא הוגדר שם משרד",CONCATENATE(סימול,".DB.",COUNTIF($B$5:B203,$B204)+1)))</f>
        <v/>
      </c>
      <c r="E204" s="41"/>
      <c r="F204" s="52"/>
      <c r="G204" s="43"/>
      <c r="H204" s="42"/>
      <c r="I204" s="43"/>
      <c r="J204" s="42"/>
      <c r="K204" s="43"/>
      <c r="L204" s="42"/>
      <c r="M204" s="43"/>
      <c r="N204" s="42"/>
      <c r="O204" s="43"/>
      <c r="P204" s="42"/>
      <c r="Q204" s="42"/>
      <c r="R204" s="42"/>
      <c r="S204" s="43"/>
      <c r="T204" s="43"/>
      <c r="U204" s="42"/>
      <c r="V204" s="43"/>
      <c r="W204" s="42"/>
      <c r="X204" s="53"/>
      <c r="Y204" s="43"/>
      <c r="Z204" s="42"/>
      <c r="AA204" s="43"/>
      <c r="AB204" s="43"/>
      <c r="AC204" s="42"/>
      <c r="AD204" s="43" t="str">
        <f>IF(E204="","",IF(T204=פרמטרים!$T$6,פרמטרים!$V$8,פרמטרים!$V$3))</f>
        <v/>
      </c>
      <c r="AE204" s="42"/>
      <c r="AF204" s="121" t="str">
        <f>IF(E204="","",IF(AD204="הוחלט לא להנגיש",פרמטרים!$AF$7,IF(AD204="בוצע",פרמטרים!$AF$6,IF(OR('רשימת מאגרים'!O204=פרמטרים!$J$3,AND('רשימת מאגרים'!O204=פרמטרים!$J$4,'רשימת מאגרים'!M204&lt;&gt;"")),פרמטרים!$AF$3,IF(OR('רשימת מאגרים'!O204=פרמטרים!$J$4,AND('רשימת מאגרים'!O204=פרמטרים!$J$5,'רשימת מאגרים'!M204&lt;&gt;"")),פרמטרים!$AF$4,פרמטרים!$AF$5)))))</f>
        <v/>
      </c>
      <c r="AG204" s="42"/>
      <c r="AH204" s="121" t="str">
        <f>IF(E204="","",IF(AD204="הוחלט לא להנגיש",פרמטרים!$AF$7,IF(AD204="בוצע",פרמטרים!$AF$6,IF(T204=פרמטרים!$T$6,פרמטרים!$AF$7,IF(AB204=פרמטרים!$N$5,פרמטרים!$AF$3,IF(OR(AB204=פרמטרים!$N$4,T204=פרמטרים!$T$5),פרמטרים!$AF$4,פרמטרים!$AF$5))))))</f>
        <v/>
      </c>
      <c r="AI204" s="42"/>
      <c r="AJ204" s="121" t="str">
        <f t="shared" si="51"/>
        <v/>
      </c>
      <c r="AK204" s="42"/>
      <c r="AL204" s="123"/>
      <c r="AM204" s="123"/>
      <c r="AN204" s="124" t="str">
        <f t="shared" si="47"/>
        <v/>
      </c>
      <c r="AO204" s="42"/>
      <c r="AP204" s="126" t="str">
        <f t="shared" si="48"/>
        <v/>
      </c>
      <c r="AQ204" s="126"/>
      <c r="AR204" s="53"/>
      <c r="AS204" s="53"/>
      <c r="AT204" s="53"/>
      <c r="AU204" s="127"/>
      <c r="AV204" s="42"/>
      <c r="AW204" s="42"/>
      <c r="AX204" s="83" t="str">
        <f t="shared" si="52"/>
        <v/>
      </c>
      <c r="AY204" s="87" t="str">
        <f t="shared" si="49"/>
        <v/>
      </c>
      <c r="AZ204" s="87" t="str">
        <f t="shared" si="50"/>
        <v/>
      </c>
    </row>
    <row r="205" spans="1:52">
      <c r="A205" s="30" t="str">
        <f t="shared" si="45"/>
        <v>משרד האנרגיה</v>
      </c>
      <c r="B205" s="31" t="str">
        <f t="shared" si="46"/>
        <v>energy</v>
      </c>
      <c r="C205" s="23">
        <v>200</v>
      </c>
      <c r="D205" s="23" t="str">
        <f>IF(E205="","",IF(סימול="","לא הוגדר שם משרד",CONCATENATE(סימול,".DB.",COUNTIF($B$5:B204,$B205)+1)))</f>
        <v/>
      </c>
      <c r="E205" s="41"/>
      <c r="F205" s="52"/>
      <c r="G205" s="43"/>
      <c r="H205" s="42"/>
      <c r="I205" s="43"/>
      <c r="J205" s="42"/>
      <c r="K205" s="43"/>
      <c r="L205" s="42"/>
      <c r="M205" s="43"/>
      <c r="N205" s="42"/>
      <c r="O205" s="43"/>
      <c r="P205" s="42"/>
      <c r="Q205" s="42"/>
      <c r="R205" s="42"/>
      <c r="S205" s="43"/>
      <c r="T205" s="43"/>
      <c r="U205" s="42"/>
      <c r="V205" s="43"/>
      <c r="W205" s="42"/>
      <c r="X205" s="53"/>
      <c r="Y205" s="43"/>
      <c r="Z205" s="42"/>
      <c r="AA205" s="43"/>
      <c r="AB205" s="43"/>
      <c r="AC205" s="42"/>
      <c r="AD205" s="43" t="str">
        <f>IF(E205="","",IF(T205=פרמטרים!$T$6,פרמטרים!$V$8,פרמטרים!$V$3))</f>
        <v/>
      </c>
      <c r="AE205" s="42"/>
      <c r="AF205" s="121" t="str">
        <f>IF(E205="","",IF(AD205="הוחלט לא להנגיש",פרמטרים!$AF$7,IF(AD205="בוצע",פרמטרים!$AF$6,IF(OR('רשימת מאגרים'!O205=פרמטרים!$J$3,AND('רשימת מאגרים'!O205=פרמטרים!$J$4,'רשימת מאגרים'!M205&lt;&gt;"")),פרמטרים!$AF$3,IF(OR('רשימת מאגרים'!O205=פרמטרים!$J$4,AND('רשימת מאגרים'!O205=פרמטרים!$J$5,'רשימת מאגרים'!M205&lt;&gt;"")),פרמטרים!$AF$4,פרמטרים!$AF$5)))))</f>
        <v/>
      </c>
      <c r="AG205" s="42"/>
      <c r="AH205" s="121" t="str">
        <f>IF(E205="","",IF(AD205="הוחלט לא להנגיש",פרמטרים!$AF$7,IF(AD205="בוצע",פרמטרים!$AF$6,IF(T205=פרמטרים!$T$6,פרמטרים!$AF$7,IF(AB205=פרמטרים!$N$5,פרמטרים!$AF$3,IF(OR(AB205=פרמטרים!$N$4,T205=פרמטרים!$T$5),פרמטרים!$AF$4,פרמטרים!$AF$5))))))</f>
        <v/>
      </c>
      <c r="AI205" s="42"/>
      <c r="AJ205" s="121" t="str">
        <f t="shared" si="51"/>
        <v/>
      </c>
      <c r="AK205" s="42"/>
      <c r="AL205" s="123"/>
      <c r="AM205" s="123"/>
      <c r="AN205" s="124" t="str">
        <f t="shared" si="47"/>
        <v/>
      </c>
      <c r="AO205" s="42"/>
      <c r="AP205" s="126" t="str">
        <f t="shared" si="48"/>
        <v/>
      </c>
      <c r="AQ205" s="126"/>
      <c r="AR205" s="53"/>
      <c r="AS205" s="53"/>
      <c r="AT205" s="53"/>
      <c r="AU205" s="127"/>
      <c r="AV205" s="42"/>
      <c r="AW205" s="42"/>
      <c r="AX205" s="83" t="str">
        <f t="shared" si="52"/>
        <v/>
      </c>
      <c r="AY205" s="87" t="str">
        <f t="shared" si="49"/>
        <v/>
      </c>
      <c r="AZ205" s="87" t="str">
        <f t="shared" si="50"/>
        <v/>
      </c>
    </row>
  </sheetData>
  <sheetProtection algorithmName="SHA-512" hashValue="du+WBfRxevvPrzBrj3Ze+WZK3AUcqVZLZ9gF/jf75J+Eond2Dmr1TkdOEqT0d38bj76+xmk7GlBp0EWE20deVg==" saltValue="kdLG4lG8bgje9QMzSexqYQ==" spinCount="100000" sheet="1" objects="1" scenarios="1" formatCells="0" formatColumns="0" formatRows="0" autoFilter="0"/>
  <autoFilter ref="C5:AZ205"/>
  <mergeCells count="5">
    <mergeCell ref="AD4:AQ4"/>
    <mergeCell ref="AR4:AT4"/>
    <mergeCell ref="V4:AC4"/>
    <mergeCell ref="F4:L4"/>
    <mergeCell ref="M4:U4"/>
  </mergeCells>
  <conditionalFormatting sqref="J6:J205 L6:L205 N6:N205 U6:U205">
    <cfRule type="expression" dxfId="78" priority="15">
      <formula>AND($E6&lt;&gt;"",I6="כן",J6="")</formula>
    </cfRule>
  </conditionalFormatting>
  <conditionalFormatting sqref="AC6:AC205">
    <cfRule type="expression" dxfId="77" priority="9">
      <formula>AND($E6&lt;&gt;"",AB6&lt;&gt;"לא קיים קושי",AB6&lt;&gt;"",AC6="")</formula>
    </cfRule>
  </conditionalFormatting>
  <conditionalFormatting sqref="U6:U205">
    <cfRule type="expression" dxfId="76" priority="7">
      <formula>AND($E6&lt;&gt;"",T6&lt;&gt;"",T6&lt;&gt;"לא קיים קושי להנגיש את המאגר",U6="")</formula>
    </cfRule>
  </conditionalFormatting>
  <conditionalFormatting sqref="V6:V205">
    <cfRule type="expression" dxfId="75" priority="19">
      <formula>AND($E6&lt;&gt;"",#REF!="כן",V6="")</formula>
    </cfRule>
  </conditionalFormatting>
  <conditionalFormatting sqref="AE6:AE205">
    <cfRule type="expression" dxfId="74" priority="4">
      <formula>AND(E6&lt;&gt;"",AD6="הוחלט לא להנגיש",AE6="")</formula>
    </cfRule>
    <cfRule type="expression" dxfId="73" priority="6">
      <formula>AND($E6&lt;&gt;"",U6="כן",AE6="")</formula>
    </cfRule>
  </conditionalFormatting>
  <conditionalFormatting sqref="AE6:AE205">
    <cfRule type="expression" dxfId="72" priority="5">
      <formula>AND($E6&lt;&gt;"",U6&lt;&gt;"",U6&lt;&gt;"לא קיים קושי להנגיש את המאגר",AE6="")</formula>
    </cfRule>
  </conditionalFormatting>
  <conditionalFormatting sqref="A3:AP3 AR3:XFD3">
    <cfRule type="containsText" dxfId="71" priority="3" operator="containsText" text="(רשות)">
      <formula>NOT(ISERROR(SEARCH("(רשות)",A3)))</formula>
    </cfRule>
  </conditionalFormatting>
  <conditionalFormatting sqref="AQ3">
    <cfRule type="containsText" dxfId="70" priority="1" operator="containsText" text="(רשות)">
      <formula>NOT(ISERROR(SEARCH("(רשות)",AQ3)))</formula>
    </cfRule>
  </conditionalFormatting>
  <dataValidations count="20">
    <dataValidation type="list" allowBlank="1" showInputMessage="1" showErrorMessage="1" sqref="K6:K205 I6:I205 S6:S205">
      <formula1>כןלא</formula1>
    </dataValidation>
    <dataValidation type="list" allowBlank="1" showInputMessage="1" showErrorMessage="1" sqref="O6:O205">
      <formula1>דרוג</formula1>
    </dataValidation>
    <dataValidation type="list" allowBlank="1" showInputMessage="1" showErrorMessage="1" sqref="AB6:AB205">
      <formula1>קושי</formula1>
    </dataValidation>
    <dataValidation type="list" allowBlank="1" showInputMessage="1" showErrorMessage="1" sqref="Y6:Y205 AP6:AP205">
      <formula1>תדירות_עדכון</formula1>
    </dataValidation>
    <dataValidation type="date" operator="greaterThan" allowBlank="1" showInputMessage="1" showErrorMessage="1" errorTitle="תאריך" error="נא להזין תאריך חוקי בפורמט DD/MM/YYYY" sqref="X6:X205 AR6:AS205">
      <formula1>29221</formula1>
    </dataValidation>
    <dataValidation type="whole" operator="greaterThan" allowBlank="1" showInputMessage="1" showErrorMessage="1" errorTitle="שנת הקמה" error="נא להזין מספר חוקי" sqref="G6:G205">
      <formula1>1900</formula1>
    </dataValidation>
    <dataValidation type="whole" operator="greaterThan" allowBlank="1" showInputMessage="1" showErrorMessage="1" errorTitle="מספר שלם" error="נא להזין מספר חוקי" sqref="AA6:AA205">
      <formula1>0</formula1>
    </dataValidation>
    <dataValidation type="list" allowBlank="1" showInputMessage="1" sqref="V6:V205">
      <formula1>בסיס_מידע</formula1>
    </dataValidation>
    <dataValidation type="list" allowBlank="1" showInputMessage="1" showErrorMessage="1" sqref="M7:M205">
      <formula1>הבעת_עיניין</formula1>
    </dataValidation>
    <dataValidation type="list" allowBlank="1" showInputMessage="1" sqref="M6">
      <formula1>הבעת_עיניין</formula1>
    </dataValidation>
    <dataValidation type="list" allowBlank="1" showInputMessage="1" showErrorMessage="1" sqref="T6:T205">
      <formula1>קושי_בהנגשה</formula1>
    </dataValidation>
    <dataValidation type="list" allowBlank="1" showInputMessage="1" showErrorMessage="1" sqref="H6:H205">
      <formula1>OFFSET(שם_היחידה,,,COUNTIF(שם_היחידה,"?*"))</formula1>
    </dataValidation>
    <dataValidation operator="greaterThan" allowBlank="1" showInputMessage="1" showErrorMessage="1" errorTitle="תאריך" error="נא להזין תאריך חוקי בפורמט DD/MM/YYYY" sqref="AH206:AH1048576 AU6:AV1048576 AF206:AF1048576 AD206:AD1048576 AG6:AG1048576 AT206:AT1048576 AI6:AI1048576 AJ206:AK1048576 AL6:AO1048576"/>
    <dataValidation type="list" operator="greaterThan" allowBlank="1" showInputMessage="1" showErrorMessage="1" errorTitle="תאריך" error="נא להזין תאריך חוקי בפורמט DD/MM/YYYY" sqref="AD6:AD205">
      <formula1>סטטוס</formula1>
    </dataValidation>
    <dataValidation type="list" operator="greaterThan" allowBlank="1" showInputMessage="1" sqref="AJ6:AJ205">
      <formula1>כןלא</formula1>
    </dataValidation>
    <dataValidation type="list" operator="greaterThan" allowBlank="1" showInputMessage="1" showErrorMessage="1" sqref="AK6:AK205">
      <formula1>כןלא</formula1>
    </dataValidation>
    <dataValidation type="list" operator="greaterThan" allowBlank="1" showInputMessage="1" sqref="AF6:AF205 AH6:AH205">
      <formula1>תעדוף</formula1>
    </dataValidation>
    <dataValidation type="date" operator="greaterThan" allowBlank="1" showInputMessage="1" showErrorMessage="1" errorTitle="תאריך" error="נא להזין תאריך חוקי בפורמט DD/MM/YYYY" sqref="AT6:AT205">
      <formula1>40179</formula1>
    </dataValidation>
    <dataValidation type="list" allowBlank="1" showInputMessage="1" showErrorMessage="1" sqref="AW6:AW205">
      <formula1>"כן"</formula1>
    </dataValidation>
    <dataValidation type="list" allowBlank="1" showInputMessage="1" showErrorMessage="1" sqref="AQ6:AQ205">
      <formula1>"כן,לא"</formula1>
    </dataValidation>
  </dataValidations>
  <printOptions horizontalCentered="1"/>
  <pageMargins left="0" right="0" top="0" bottom="0.74803149606299213" header="0.31496062992125984" footer="0.31496062992125984"/>
  <pageSetup paperSize="9" scale="63" fitToWidth="4" fitToHeight="0" pageOrder="overThenDown" orientation="landscape" r:id="rId1"/>
  <headerFooter>
    <oddFooter>&amp;C&amp;"Arial Unicode MS,רגיל"&amp;K002060עמוד &amp;P מתוך &amp;N עמודים</oddFooter>
  </headerFooter>
  <colBreaks count="3" manualBreakCount="3">
    <brk id="12" max="99" man="1"/>
    <brk id="21" max="99" man="1"/>
    <brk id="43" max="9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rgb="FFFFFF00"/>
  </sheetPr>
  <dimension ref="A1:L69"/>
  <sheetViews>
    <sheetView rightToLeft="1" workbookViewId="0">
      <selection activeCell="I1" sqref="I1:J1048576"/>
    </sheetView>
  </sheetViews>
  <sheetFormatPr defaultColWidth="9" defaultRowHeight="14.25"/>
  <cols>
    <col min="1" max="1" width="29.875" style="2" bestFit="1" customWidth="1"/>
    <col min="2" max="2" width="21.375" style="2" bestFit="1" customWidth="1"/>
    <col min="3" max="3" width="9.375" style="2" bestFit="1" customWidth="1"/>
    <col min="4" max="4" width="23.375" style="2" bestFit="1" customWidth="1"/>
    <col min="5" max="5" width="12.375" style="2" bestFit="1" customWidth="1"/>
    <col min="6" max="6" width="18.375" style="2" bestFit="1" customWidth="1"/>
    <col min="7" max="7" width="19.25" style="2" bestFit="1" customWidth="1"/>
    <col min="8" max="8" width="9.625" style="2" bestFit="1" customWidth="1"/>
    <col min="9" max="9" width="11.125" style="2" bestFit="1" customWidth="1"/>
    <col min="10" max="10" width="11.5" style="2" bestFit="1" customWidth="1"/>
    <col min="11" max="11" width="28.125" style="2" bestFit="1" customWidth="1"/>
    <col min="12" max="12" width="11.25" style="2" bestFit="1" customWidth="1"/>
    <col min="13" max="13" width="11.125" style="2" bestFit="1" customWidth="1"/>
    <col min="14" max="16384" width="9" style="2"/>
  </cols>
  <sheetData>
    <row r="1" spans="1:12">
      <c r="A1" s="5" t="s">
        <v>0</v>
      </c>
      <c r="B1" s="5" t="s">
        <v>169</v>
      </c>
      <c r="C1" s="5" t="s">
        <v>4</v>
      </c>
      <c r="D1" s="5" t="s">
        <v>9</v>
      </c>
      <c r="E1" s="5" t="s">
        <v>10</v>
      </c>
      <c r="F1" s="5" t="s">
        <v>168</v>
      </c>
      <c r="G1" s="5" t="s">
        <v>170</v>
      </c>
      <c r="H1" s="5" t="s">
        <v>166</v>
      </c>
      <c r="I1" s="5" t="s">
        <v>165</v>
      </c>
      <c r="J1" s="5" t="s">
        <v>267</v>
      </c>
      <c r="K1" s="5" t="s">
        <v>382</v>
      </c>
      <c r="L1" s="5" t="s">
        <v>383</v>
      </c>
    </row>
    <row r="2" spans="1:12">
      <c r="A2" s="3" t="s">
        <v>11</v>
      </c>
      <c r="B2" s="3" t="s">
        <v>11</v>
      </c>
      <c r="C2" s="3" t="s">
        <v>14</v>
      </c>
      <c r="D2" s="3" t="s">
        <v>12</v>
      </c>
      <c r="E2" s="4" t="s">
        <v>13</v>
      </c>
      <c r="F2" s="3" t="s">
        <v>106</v>
      </c>
      <c r="G2" s="3" t="s">
        <v>171</v>
      </c>
      <c r="H2" s="3" t="s">
        <v>167</v>
      </c>
      <c r="I2" s="3" t="s">
        <v>172</v>
      </c>
      <c r="J2" s="25" t="s">
        <v>384</v>
      </c>
      <c r="K2" s="25" t="s">
        <v>385</v>
      </c>
      <c r="L2" s="25" t="s">
        <v>386</v>
      </c>
    </row>
    <row r="3" spans="1:12">
      <c r="A3" s="3" t="s">
        <v>15</v>
      </c>
      <c r="B3" s="3" t="s">
        <v>15</v>
      </c>
      <c r="C3" s="3" t="s">
        <v>18</v>
      </c>
      <c r="D3" s="3" t="s">
        <v>16</v>
      </c>
      <c r="E3" s="4" t="s">
        <v>17</v>
      </c>
      <c r="F3" s="3" t="s">
        <v>107</v>
      </c>
      <c r="G3" s="3" t="s">
        <v>171</v>
      </c>
      <c r="H3" s="3" t="s">
        <v>167</v>
      </c>
      <c r="I3" s="3" t="s">
        <v>172</v>
      </c>
      <c r="J3" s="25" t="s">
        <v>387</v>
      </c>
      <c r="K3" s="25" t="s">
        <v>388</v>
      </c>
      <c r="L3" s="25" t="s">
        <v>389</v>
      </c>
    </row>
    <row r="4" spans="1:12">
      <c r="A4" s="3" t="s">
        <v>19</v>
      </c>
      <c r="B4" s="3" t="s">
        <v>152</v>
      </c>
      <c r="C4" s="3" t="s">
        <v>20</v>
      </c>
      <c r="D4" s="3" t="s">
        <v>12</v>
      </c>
      <c r="E4" s="4" t="s">
        <v>17</v>
      </c>
      <c r="F4" s="3" t="s">
        <v>108</v>
      </c>
      <c r="G4" s="3" t="s">
        <v>171</v>
      </c>
      <c r="H4" s="3" t="s">
        <v>167</v>
      </c>
      <c r="I4" s="3" t="s">
        <v>172</v>
      </c>
      <c r="J4" s="25" t="s">
        <v>390</v>
      </c>
      <c r="K4" s="25" t="s">
        <v>391</v>
      </c>
      <c r="L4" s="25" t="s">
        <v>392</v>
      </c>
    </row>
    <row r="5" spans="1:12">
      <c r="A5" s="3" t="s">
        <v>21</v>
      </c>
      <c r="B5" s="3" t="s">
        <v>21</v>
      </c>
      <c r="C5" s="3" t="s">
        <v>23</v>
      </c>
      <c r="D5" s="3" t="s">
        <v>22</v>
      </c>
      <c r="E5" s="4" t="s">
        <v>17</v>
      </c>
      <c r="F5" s="3" t="s">
        <v>109</v>
      </c>
      <c r="G5" s="3" t="s">
        <v>171</v>
      </c>
      <c r="H5" s="3" t="s">
        <v>167</v>
      </c>
      <c r="I5" s="3" t="s">
        <v>172</v>
      </c>
      <c r="J5" s="25" t="s">
        <v>393</v>
      </c>
      <c r="K5" s="25" t="s">
        <v>394</v>
      </c>
      <c r="L5" s="25" t="s">
        <v>386</v>
      </c>
    </row>
    <row r="6" spans="1:12">
      <c r="A6" s="3" t="s">
        <v>24</v>
      </c>
      <c r="B6" s="3" t="s">
        <v>24</v>
      </c>
      <c r="C6" s="3" t="s">
        <v>25</v>
      </c>
      <c r="D6" s="3" t="s">
        <v>24</v>
      </c>
      <c r="E6" s="4" t="s">
        <v>5</v>
      </c>
      <c r="F6" s="3" t="s">
        <v>110</v>
      </c>
      <c r="G6" s="3" t="s">
        <v>146</v>
      </c>
      <c r="H6" s="3" t="s">
        <v>167</v>
      </c>
      <c r="I6" s="3" t="s">
        <v>172</v>
      </c>
      <c r="J6" s="25" t="s">
        <v>395</v>
      </c>
      <c r="K6" s="25" t="s">
        <v>396</v>
      </c>
      <c r="L6" s="25" t="s">
        <v>386</v>
      </c>
    </row>
    <row r="7" spans="1:12">
      <c r="A7" s="3" t="s">
        <v>26</v>
      </c>
      <c r="B7" s="3" t="s">
        <v>26</v>
      </c>
      <c r="C7" s="3" t="s">
        <v>27</v>
      </c>
      <c r="D7" s="3" t="s">
        <v>26</v>
      </c>
      <c r="E7" s="4" t="s">
        <v>5</v>
      </c>
      <c r="F7" s="3" t="s">
        <v>111</v>
      </c>
      <c r="G7" s="3" t="s">
        <v>146</v>
      </c>
      <c r="H7" s="3" t="s">
        <v>167</v>
      </c>
      <c r="I7" s="3" t="s">
        <v>172</v>
      </c>
      <c r="J7" s="25" t="s">
        <v>397</v>
      </c>
      <c r="K7" s="25" t="s">
        <v>398</v>
      </c>
      <c r="L7" s="25" t="s">
        <v>386</v>
      </c>
    </row>
    <row r="8" spans="1:12">
      <c r="A8" s="3" t="s">
        <v>28</v>
      </c>
      <c r="B8" s="3" t="s">
        <v>28</v>
      </c>
      <c r="C8" s="3" t="s">
        <v>29</v>
      </c>
      <c r="D8" s="3" t="s">
        <v>28</v>
      </c>
      <c r="E8" s="4" t="s">
        <v>5</v>
      </c>
      <c r="F8" s="3" t="s">
        <v>112</v>
      </c>
      <c r="G8" s="3" t="s">
        <v>173</v>
      </c>
      <c r="H8" s="3" t="s">
        <v>167</v>
      </c>
      <c r="I8" s="3" t="s">
        <v>172</v>
      </c>
      <c r="J8" s="25" t="s">
        <v>399</v>
      </c>
      <c r="K8" s="25" t="s">
        <v>400</v>
      </c>
      <c r="L8" s="25" t="s">
        <v>389</v>
      </c>
    </row>
    <row r="9" spans="1:12">
      <c r="A9" s="3" t="s">
        <v>174</v>
      </c>
      <c r="B9" s="3" t="s">
        <v>175</v>
      </c>
      <c r="C9" s="3" t="s">
        <v>31</v>
      </c>
      <c r="D9" s="3" t="s">
        <v>30</v>
      </c>
      <c r="E9" s="4" t="s">
        <v>17</v>
      </c>
      <c r="F9" s="3" t="s">
        <v>113</v>
      </c>
      <c r="G9" s="3" t="s">
        <v>176</v>
      </c>
      <c r="H9" s="3" t="s">
        <v>167</v>
      </c>
      <c r="I9" s="3" t="s">
        <v>172</v>
      </c>
      <c r="J9" s="25" t="s">
        <v>401</v>
      </c>
      <c r="K9" s="25" t="s">
        <v>402</v>
      </c>
      <c r="L9" s="25" t="s">
        <v>389</v>
      </c>
    </row>
    <row r="10" spans="1:12">
      <c r="A10" s="3" t="s">
        <v>32</v>
      </c>
      <c r="B10" s="3" t="s">
        <v>32</v>
      </c>
      <c r="C10" s="3" t="s">
        <v>34</v>
      </c>
      <c r="D10" s="3" t="s">
        <v>33</v>
      </c>
      <c r="E10" s="4" t="s">
        <v>17</v>
      </c>
      <c r="F10" s="3" t="s">
        <v>114</v>
      </c>
      <c r="G10" s="3" t="s">
        <v>171</v>
      </c>
      <c r="H10" s="3" t="s">
        <v>167</v>
      </c>
      <c r="I10" s="3" t="s">
        <v>172</v>
      </c>
      <c r="J10" s="25" t="s">
        <v>403</v>
      </c>
      <c r="K10" s="25" t="s">
        <v>404</v>
      </c>
      <c r="L10" s="25" t="s">
        <v>392</v>
      </c>
    </row>
    <row r="11" spans="1:12">
      <c r="A11" s="3" t="s">
        <v>35</v>
      </c>
      <c r="B11" s="3" t="s">
        <v>153</v>
      </c>
      <c r="C11" s="3" t="s">
        <v>177</v>
      </c>
      <c r="D11" s="3" t="s">
        <v>24</v>
      </c>
      <c r="E11" s="4" t="s">
        <v>17</v>
      </c>
      <c r="F11" s="3" t="s">
        <v>115</v>
      </c>
      <c r="G11" s="3" t="s">
        <v>146</v>
      </c>
      <c r="H11" s="3" t="s">
        <v>167</v>
      </c>
      <c r="I11" s="3" t="s">
        <v>172</v>
      </c>
      <c r="J11" s="25" t="s">
        <v>405</v>
      </c>
      <c r="K11" s="25" t="s">
        <v>406</v>
      </c>
      <c r="L11" s="25"/>
    </row>
    <row r="12" spans="1:12">
      <c r="A12" s="3" t="s">
        <v>36</v>
      </c>
      <c r="B12" s="3" t="s">
        <v>154</v>
      </c>
      <c r="C12" s="3" t="s">
        <v>38</v>
      </c>
      <c r="D12" s="3" t="s">
        <v>37</v>
      </c>
      <c r="E12" s="4" t="s">
        <v>17</v>
      </c>
      <c r="F12" s="3" t="s">
        <v>116</v>
      </c>
      <c r="G12" s="3" t="s">
        <v>171</v>
      </c>
      <c r="H12" s="3" t="s">
        <v>167</v>
      </c>
      <c r="I12" s="3" t="s">
        <v>172</v>
      </c>
      <c r="J12" s="25" t="s">
        <v>407</v>
      </c>
      <c r="K12" s="25" t="s">
        <v>408</v>
      </c>
      <c r="L12" s="25" t="s">
        <v>389</v>
      </c>
    </row>
    <row r="13" spans="1:12">
      <c r="A13" s="3" t="s">
        <v>39</v>
      </c>
      <c r="B13" s="3" t="s">
        <v>155</v>
      </c>
      <c r="C13" s="3" t="s">
        <v>41</v>
      </c>
      <c r="D13" s="3" t="s">
        <v>40</v>
      </c>
      <c r="E13" s="4" t="s">
        <v>17</v>
      </c>
      <c r="F13" s="3" t="s">
        <v>117</v>
      </c>
      <c r="G13" s="3" t="s">
        <v>146</v>
      </c>
      <c r="H13" s="3" t="s">
        <v>167</v>
      </c>
      <c r="I13" s="3" t="s">
        <v>172</v>
      </c>
      <c r="J13" s="25" t="s">
        <v>409</v>
      </c>
      <c r="K13" s="25" t="s">
        <v>410</v>
      </c>
      <c r="L13" s="25" t="s">
        <v>389</v>
      </c>
    </row>
    <row r="14" spans="1:12">
      <c r="A14" s="3" t="s">
        <v>42</v>
      </c>
      <c r="B14" s="3" t="s">
        <v>156</v>
      </c>
      <c r="C14" s="3" t="s">
        <v>44</v>
      </c>
      <c r="D14" s="3" t="s">
        <v>43</v>
      </c>
      <c r="E14" s="4" t="s">
        <v>17</v>
      </c>
      <c r="F14" s="3"/>
      <c r="G14" s="3" t="s">
        <v>171</v>
      </c>
      <c r="H14" s="3" t="s">
        <v>167</v>
      </c>
      <c r="I14" s="3" t="s">
        <v>172</v>
      </c>
      <c r="J14" s="25" t="s">
        <v>411</v>
      </c>
      <c r="K14" s="25" t="s">
        <v>412</v>
      </c>
      <c r="L14" s="25"/>
    </row>
    <row r="15" spans="1:12">
      <c r="A15" s="3" t="s">
        <v>45</v>
      </c>
      <c r="B15" s="3" t="s">
        <v>45</v>
      </c>
      <c r="C15" s="3" t="s">
        <v>47</v>
      </c>
      <c r="D15" s="3" t="s">
        <v>46</v>
      </c>
      <c r="E15" s="4" t="s">
        <v>17</v>
      </c>
      <c r="F15" s="3" t="s">
        <v>119</v>
      </c>
      <c r="G15" s="3" t="s">
        <v>171</v>
      </c>
      <c r="H15" s="3" t="s">
        <v>167</v>
      </c>
      <c r="I15" s="3" t="s">
        <v>172</v>
      </c>
      <c r="J15" s="25" t="s">
        <v>413</v>
      </c>
      <c r="K15" s="25" t="s">
        <v>414</v>
      </c>
      <c r="L15" s="25" t="s">
        <v>389</v>
      </c>
    </row>
    <row r="16" spans="1:12">
      <c r="A16" s="3" t="s">
        <v>48</v>
      </c>
      <c r="B16" s="3" t="s">
        <v>48</v>
      </c>
      <c r="C16" s="3" t="s">
        <v>50</v>
      </c>
      <c r="D16" s="3" t="s">
        <v>49</v>
      </c>
      <c r="E16" s="4" t="s">
        <v>17</v>
      </c>
      <c r="F16" s="3" t="s">
        <v>120</v>
      </c>
      <c r="G16" s="3" t="s">
        <v>171</v>
      </c>
      <c r="H16" s="3" t="s">
        <v>167</v>
      </c>
      <c r="I16" s="3" t="s">
        <v>172</v>
      </c>
      <c r="J16" s="25" t="s">
        <v>415</v>
      </c>
      <c r="K16" s="25" t="s">
        <v>416</v>
      </c>
      <c r="L16" s="25" t="s">
        <v>389</v>
      </c>
    </row>
    <row r="17" spans="1:12">
      <c r="A17" s="3" t="s">
        <v>51</v>
      </c>
      <c r="B17" s="3" t="s">
        <v>157</v>
      </c>
      <c r="C17" s="3" t="s">
        <v>52</v>
      </c>
      <c r="D17" s="3" t="s">
        <v>43</v>
      </c>
      <c r="E17" s="4" t="s">
        <v>17</v>
      </c>
      <c r="F17" s="3" t="s">
        <v>121</v>
      </c>
      <c r="G17" s="3" t="s">
        <v>171</v>
      </c>
      <c r="H17" s="3" t="s">
        <v>167</v>
      </c>
      <c r="I17" s="3" t="s">
        <v>172</v>
      </c>
      <c r="J17" s="25" t="s">
        <v>417</v>
      </c>
      <c r="K17" s="25" t="s">
        <v>418</v>
      </c>
      <c r="L17" s="25" t="s">
        <v>389</v>
      </c>
    </row>
    <row r="18" spans="1:12">
      <c r="A18" s="3" t="s">
        <v>53</v>
      </c>
      <c r="B18" s="3" t="s">
        <v>53</v>
      </c>
      <c r="C18" s="3" t="s">
        <v>55</v>
      </c>
      <c r="D18" s="3" t="s">
        <v>54</v>
      </c>
      <c r="E18" s="4" t="s">
        <v>17</v>
      </c>
      <c r="F18" s="3" t="s">
        <v>122</v>
      </c>
      <c r="G18" s="3" t="s">
        <v>146</v>
      </c>
      <c r="H18" s="3" t="s">
        <v>167</v>
      </c>
      <c r="I18" s="3" t="s">
        <v>172</v>
      </c>
      <c r="J18" s="25" t="s">
        <v>419</v>
      </c>
      <c r="K18" s="25" t="s">
        <v>420</v>
      </c>
      <c r="L18" s="25" t="s">
        <v>392</v>
      </c>
    </row>
    <row r="19" spans="1:12">
      <c r="A19" s="3" t="s">
        <v>56</v>
      </c>
      <c r="B19" s="3" t="s">
        <v>158</v>
      </c>
      <c r="C19" s="3" t="s">
        <v>57</v>
      </c>
      <c r="D19" s="3" t="s">
        <v>16</v>
      </c>
      <c r="E19" s="4" t="s">
        <v>17</v>
      </c>
      <c r="F19" s="3" t="s">
        <v>123</v>
      </c>
      <c r="G19" s="3" t="s">
        <v>176</v>
      </c>
      <c r="H19" s="3" t="s">
        <v>167</v>
      </c>
      <c r="I19" s="3" t="s">
        <v>172</v>
      </c>
      <c r="J19" s="25" t="s">
        <v>421</v>
      </c>
      <c r="K19" s="25" t="s">
        <v>422</v>
      </c>
      <c r="L19" s="25" t="s">
        <v>389</v>
      </c>
    </row>
    <row r="20" spans="1:12">
      <c r="A20" s="3" t="s">
        <v>54</v>
      </c>
      <c r="B20" s="3" t="s">
        <v>54</v>
      </c>
      <c r="C20" s="3" t="s">
        <v>58</v>
      </c>
      <c r="D20" s="3" t="s">
        <v>54</v>
      </c>
      <c r="E20" s="4" t="s">
        <v>5</v>
      </c>
      <c r="F20" s="3" t="s">
        <v>124</v>
      </c>
      <c r="G20" s="3" t="s">
        <v>173</v>
      </c>
      <c r="H20" s="3" t="s">
        <v>167</v>
      </c>
      <c r="I20" s="3" t="s">
        <v>172</v>
      </c>
      <c r="J20" s="25" t="s">
        <v>423</v>
      </c>
      <c r="K20" s="25" t="s">
        <v>424</v>
      </c>
      <c r="L20" s="25" t="s">
        <v>392</v>
      </c>
    </row>
    <row r="21" spans="1:12">
      <c r="A21" s="3" t="s">
        <v>59</v>
      </c>
      <c r="B21" s="3" t="s">
        <v>59</v>
      </c>
      <c r="C21" s="3" t="s">
        <v>60</v>
      </c>
      <c r="D21" s="3" t="s">
        <v>22</v>
      </c>
      <c r="E21" s="4" t="s">
        <v>5</v>
      </c>
      <c r="F21" s="3" t="s">
        <v>125</v>
      </c>
      <c r="G21" s="3" t="s">
        <v>146</v>
      </c>
      <c r="H21" s="3" t="s">
        <v>167</v>
      </c>
      <c r="I21" s="3" t="s">
        <v>172</v>
      </c>
      <c r="J21" s="25" t="s">
        <v>425</v>
      </c>
      <c r="K21" s="25" t="s">
        <v>426</v>
      </c>
      <c r="L21" s="25" t="s">
        <v>392</v>
      </c>
    </row>
    <row r="22" spans="1:12">
      <c r="A22" s="3" t="s">
        <v>61</v>
      </c>
      <c r="B22" s="3" t="s">
        <v>61</v>
      </c>
      <c r="C22" s="3" t="s">
        <v>62</v>
      </c>
      <c r="D22" s="3" t="s">
        <v>61</v>
      </c>
      <c r="E22" s="4" t="s">
        <v>5</v>
      </c>
      <c r="F22" s="3" t="s">
        <v>126</v>
      </c>
      <c r="G22" s="3" t="s">
        <v>146</v>
      </c>
      <c r="H22" s="3" t="s">
        <v>167</v>
      </c>
      <c r="I22" s="3" t="s">
        <v>172</v>
      </c>
      <c r="J22" s="25" t="s">
        <v>427</v>
      </c>
      <c r="K22" s="25" t="s">
        <v>428</v>
      </c>
      <c r="L22" s="25" t="s">
        <v>429</v>
      </c>
    </row>
    <row r="23" spans="1:12">
      <c r="A23" s="3" t="s">
        <v>63</v>
      </c>
      <c r="B23" s="3" t="s">
        <v>63</v>
      </c>
      <c r="C23" s="3" t="s">
        <v>64</v>
      </c>
      <c r="D23" s="3" t="s">
        <v>63</v>
      </c>
      <c r="E23" s="4" t="s">
        <v>5</v>
      </c>
      <c r="F23" s="3" t="s">
        <v>127</v>
      </c>
      <c r="G23" s="3" t="s">
        <v>173</v>
      </c>
      <c r="H23" s="3" t="s">
        <v>167</v>
      </c>
      <c r="I23" s="3" t="s">
        <v>172</v>
      </c>
      <c r="J23" s="25" t="s">
        <v>430</v>
      </c>
      <c r="K23" s="25" t="s">
        <v>431</v>
      </c>
      <c r="L23" s="25" t="s">
        <v>392</v>
      </c>
    </row>
    <row r="24" spans="1:12">
      <c r="A24" s="3" t="s">
        <v>16</v>
      </c>
      <c r="B24" s="3" t="s">
        <v>16</v>
      </c>
      <c r="C24" s="3" t="s">
        <v>65</v>
      </c>
      <c r="D24" s="3" t="s">
        <v>16</v>
      </c>
      <c r="E24" s="4" t="s">
        <v>5</v>
      </c>
      <c r="F24" s="3" t="s">
        <v>128</v>
      </c>
      <c r="G24" s="3" t="s">
        <v>146</v>
      </c>
      <c r="H24" s="3" t="s">
        <v>167</v>
      </c>
      <c r="I24" s="3" t="s">
        <v>172</v>
      </c>
      <c r="J24" s="25" t="s">
        <v>432</v>
      </c>
      <c r="K24" s="25" t="s">
        <v>433</v>
      </c>
      <c r="L24" s="25" t="s">
        <v>429</v>
      </c>
    </row>
    <row r="25" spans="1:12">
      <c r="A25" s="3" t="s">
        <v>66</v>
      </c>
      <c r="B25" s="3" t="s">
        <v>43</v>
      </c>
      <c r="C25" s="3" t="s">
        <v>67</v>
      </c>
      <c r="D25" s="3" t="s">
        <v>43</v>
      </c>
      <c r="E25" s="4" t="s">
        <v>5</v>
      </c>
      <c r="F25" s="3" t="s">
        <v>129</v>
      </c>
      <c r="G25" s="3" t="s">
        <v>171</v>
      </c>
      <c r="H25" s="3" t="s">
        <v>167</v>
      </c>
      <c r="I25" s="3" t="s">
        <v>172</v>
      </c>
      <c r="J25" s="25" t="s">
        <v>434</v>
      </c>
      <c r="K25" s="25" t="s">
        <v>435</v>
      </c>
      <c r="L25" s="25" t="s">
        <v>386</v>
      </c>
    </row>
    <row r="26" spans="1:12">
      <c r="A26" s="3" t="s">
        <v>68</v>
      </c>
      <c r="B26" s="3" t="s">
        <v>68</v>
      </c>
      <c r="C26" s="25" t="s">
        <v>69</v>
      </c>
      <c r="D26" s="3" t="s">
        <v>68</v>
      </c>
      <c r="E26" s="4" t="s">
        <v>5</v>
      </c>
      <c r="F26" s="3" t="s">
        <v>130</v>
      </c>
      <c r="G26" s="3" t="s">
        <v>146</v>
      </c>
      <c r="H26" s="3" t="s">
        <v>167</v>
      </c>
      <c r="I26" s="3" t="s">
        <v>172</v>
      </c>
      <c r="J26" s="25" t="s">
        <v>436</v>
      </c>
      <c r="K26" s="25" t="s">
        <v>437</v>
      </c>
      <c r="L26" s="25" t="s">
        <v>392</v>
      </c>
    </row>
    <row r="27" spans="1:12">
      <c r="A27" s="3" t="s">
        <v>6</v>
      </c>
      <c r="B27" s="3" t="s">
        <v>159</v>
      </c>
      <c r="C27" s="3" t="s">
        <v>7</v>
      </c>
      <c r="D27" s="3" t="s">
        <v>6</v>
      </c>
      <c r="E27" s="4" t="s">
        <v>5</v>
      </c>
      <c r="F27" s="3" t="s">
        <v>8</v>
      </c>
      <c r="G27" s="3" t="s">
        <v>146</v>
      </c>
      <c r="H27" s="3" t="s">
        <v>167</v>
      </c>
      <c r="I27" s="3" t="s">
        <v>172</v>
      </c>
      <c r="J27" s="25" t="s">
        <v>438</v>
      </c>
      <c r="K27" s="25" t="s">
        <v>439</v>
      </c>
      <c r="L27" s="25" t="s">
        <v>386</v>
      </c>
    </row>
    <row r="28" spans="1:12">
      <c r="A28" s="3" t="s">
        <v>33</v>
      </c>
      <c r="B28" s="3" t="s">
        <v>33</v>
      </c>
      <c r="C28" s="3" t="s">
        <v>70</v>
      </c>
      <c r="D28" s="3" t="s">
        <v>33</v>
      </c>
      <c r="E28" s="4" t="s">
        <v>5</v>
      </c>
      <c r="F28" s="3" t="s">
        <v>178</v>
      </c>
      <c r="G28" s="3" t="s">
        <v>146</v>
      </c>
      <c r="H28" s="3" t="s">
        <v>167</v>
      </c>
      <c r="I28" s="3" t="s">
        <v>172</v>
      </c>
      <c r="J28" s="25" t="s">
        <v>440</v>
      </c>
      <c r="K28" s="25" t="s">
        <v>441</v>
      </c>
      <c r="L28" s="25" t="s">
        <v>429</v>
      </c>
    </row>
    <row r="29" spans="1:12">
      <c r="A29" s="3" t="s">
        <v>40</v>
      </c>
      <c r="B29" s="3" t="s">
        <v>40</v>
      </c>
      <c r="C29" s="3" t="s">
        <v>71</v>
      </c>
      <c r="D29" s="3" t="s">
        <v>40</v>
      </c>
      <c r="E29" s="4" t="s">
        <v>5</v>
      </c>
      <c r="F29" s="3" t="s">
        <v>131</v>
      </c>
      <c r="G29" s="3" t="s">
        <v>173</v>
      </c>
      <c r="H29" s="3" t="s">
        <v>167</v>
      </c>
      <c r="I29" s="3" t="s">
        <v>172</v>
      </c>
      <c r="J29" s="25" t="s">
        <v>442</v>
      </c>
      <c r="K29" s="25" t="s">
        <v>443</v>
      </c>
      <c r="L29" s="25" t="s">
        <v>386</v>
      </c>
    </row>
    <row r="30" spans="1:12">
      <c r="A30" s="3" t="s">
        <v>72</v>
      </c>
      <c r="B30" s="3" t="s">
        <v>72</v>
      </c>
      <c r="C30" s="3" t="s">
        <v>73</v>
      </c>
      <c r="D30" s="3" t="s">
        <v>72</v>
      </c>
      <c r="E30" s="4" t="s">
        <v>5</v>
      </c>
      <c r="F30" s="3" t="s">
        <v>132</v>
      </c>
      <c r="G30" s="3" t="s">
        <v>173</v>
      </c>
      <c r="H30" s="3" t="s">
        <v>167</v>
      </c>
      <c r="I30" s="3" t="s">
        <v>172</v>
      </c>
      <c r="J30" s="25" t="s">
        <v>444</v>
      </c>
      <c r="K30" s="25" t="s">
        <v>445</v>
      </c>
      <c r="L30" s="25" t="s">
        <v>386</v>
      </c>
    </row>
    <row r="31" spans="1:12">
      <c r="A31" s="3" t="s">
        <v>74</v>
      </c>
      <c r="B31" s="3" t="s">
        <v>75</v>
      </c>
      <c r="C31" s="3" t="s">
        <v>76</v>
      </c>
      <c r="D31" s="3" t="s">
        <v>75</v>
      </c>
      <c r="E31" s="4" t="s">
        <v>5</v>
      </c>
      <c r="F31" s="3" t="s">
        <v>133</v>
      </c>
      <c r="G31" s="3" t="s">
        <v>176</v>
      </c>
      <c r="H31" s="3" t="s">
        <v>167</v>
      </c>
      <c r="I31" s="3" t="s">
        <v>172</v>
      </c>
      <c r="J31" s="25" t="s">
        <v>446</v>
      </c>
      <c r="K31" s="25" t="s">
        <v>447</v>
      </c>
      <c r="L31" s="25" t="s">
        <v>392</v>
      </c>
    </row>
    <row r="32" spans="1:12">
      <c r="A32" s="3" t="s">
        <v>46</v>
      </c>
      <c r="B32" s="3" t="s">
        <v>46</v>
      </c>
      <c r="C32" s="3" t="s">
        <v>77</v>
      </c>
      <c r="D32" s="3" t="s">
        <v>46</v>
      </c>
      <c r="E32" s="4" t="s">
        <v>5</v>
      </c>
      <c r="F32" s="3" t="s">
        <v>134</v>
      </c>
      <c r="G32" s="3" t="s">
        <v>171</v>
      </c>
      <c r="H32" s="3" t="s">
        <v>167</v>
      </c>
      <c r="I32" s="3" t="s">
        <v>172</v>
      </c>
      <c r="J32" s="25" t="s">
        <v>448</v>
      </c>
      <c r="K32" s="25" t="s">
        <v>449</v>
      </c>
      <c r="L32" s="25" t="s">
        <v>392</v>
      </c>
    </row>
    <row r="33" spans="1:12">
      <c r="A33" s="3" t="s">
        <v>78</v>
      </c>
      <c r="B33" s="3" t="s">
        <v>78</v>
      </c>
      <c r="C33" s="3" t="s">
        <v>79</v>
      </c>
      <c r="D33" s="3" t="s">
        <v>78</v>
      </c>
      <c r="E33" s="4" t="s">
        <v>5</v>
      </c>
      <c r="F33" s="3" t="s">
        <v>135</v>
      </c>
      <c r="G33" s="3" t="s">
        <v>146</v>
      </c>
      <c r="H33" s="3" t="s">
        <v>167</v>
      </c>
      <c r="I33" s="3" t="s">
        <v>172</v>
      </c>
      <c r="J33" s="25" t="s">
        <v>450</v>
      </c>
      <c r="K33" s="25" t="s">
        <v>451</v>
      </c>
      <c r="L33" s="25" t="s">
        <v>386</v>
      </c>
    </row>
    <row r="34" spans="1:12">
      <c r="A34" s="3" t="s">
        <v>49</v>
      </c>
      <c r="B34" s="3" t="s">
        <v>49</v>
      </c>
      <c r="C34" s="3" t="s">
        <v>80</v>
      </c>
      <c r="D34" s="3" t="s">
        <v>49</v>
      </c>
      <c r="E34" s="4" t="s">
        <v>5</v>
      </c>
      <c r="F34" s="3" t="s">
        <v>452</v>
      </c>
      <c r="G34" s="3" t="s">
        <v>176</v>
      </c>
      <c r="H34" s="3" t="s">
        <v>167</v>
      </c>
      <c r="I34" s="3" t="s">
        <v>172</v>
      </c>
      <c r="J34" s="25"/>
      <c r="K34" s="25" t="s">
        <v>453</v>
      </c>
      <c r="L34" s="25" t="s">
        <v>389</v>
      </c>
    </row>
    <row r="35" spans="1:12">
      <c r="A35" s="3" t="s">
        <v>454</v>
      </c>
      <c r="B35" s="3" t="s">
        <v>37</v>
      </c>
      <c r="C35" s="3" t="s">
        <v>81</v>
      </c>
      <c r="D35" s="3" t="s">
        <v>37</v>
      </c>
      <c r="E35" s="4" t="s">
        <v>5</v>
      </c>
      <c r="F35" s="3" t="s">
        <v>136</v>
      </c>
      <c r="G35" s="3" t="s">
        <v>173</v>
      </c>
      <c r="H35" s="3" t="s">
        <v>167</v>
      </c>
      <c r="I35" s="3" t="s">
        <v>172</v>
      </c>
      <c r="J35" s="25" t="s">
        <v>455</v>
      </c>
      <c r="K35" s="25" t="s">
        <v>344</v>
      </c>
      <c r="L35" s="25" t="s">
        <v>386</v>
      </c>
    </row>
    <row r="36" spans="1:12">
      <c r="A36" s="3" t="s">
        <v>82</v>
      </c>
      <c r="B36" s="3" t="s">
        <v>82</v>
      </c>
      <c r="C36" s="3" t="s">
        <v>83</v>
      </c>
      <c r="D36" s="3" t="s">
        <v>82</v>
      </c>
      <c r="E36" s="4" t="s">
        <v>5</v>
      </c>
      <c r="F36" s="3" t="s">
        <v>137</v>
      </c>
      <c r="G36" s="3" t="s">
        <v>176</v>
      </c>
      <c r="H36" s="3" t="s">
        <v>167</v>
      </c>
      <c r="I36" s="3" t="s">
        <v>172</v>
      </c>
      <c r="J36" s="25" t="s">
        <v>456</v>
      </c>
      <c r="K36" s="25" t="s">
        <v>457</v>
      </c>
      <c r="L36" s="25" t="s">
        <v>386</v>
      </c>
    </row>
    <row r="37" spans="1:12">
      <c r="A37" s="3" t="s">
        <v>12</v>
      </c>
      <c r="B37" s="3" t="s">
        <v>12</v>
      </c>
      <c r="C37" s="3" t="s">
        <v>84</v>
      </c>
      <c r="D37" s="3" t="s">
        <v>12</v>
      </c>
      <c r="E37" s="4" t="s">
        <v>5</v>
      </c>
      <c r="F37" s="3" t="s">
        <v>138</v>
      </c>
      <c r="G37" s="3" t="s">
        <v>173</v>
      </c>
      <c r="H37" s="3" t="s">
        <v>167</v>
      </c>
      <c r="I37" s="3" t="s">
        <v>172</v>
      </c>
      <c r="J37" s="25" t="s">
        <v>458</v>
      </c>
      <c r="K37" s="25" t="s">
        <v>459</v>
      </c>
      <c r="L37" s="25" t="s">
        <v>386</v>
      </c>
    </row>
    <row r="38" spans="1:12">
      <c r="A38" s="3" t="s">
        <v>85</v>
      </c>
      <c r="B38" s="3" t="s">
        <v>85</v>
      </c>
      <c r="C38" s="3" t="s">
        <v>86</v>
      </c>
      <c r="D38" s="3" t="s">
        <v>12</v>
      </c>
      <c r="E38" s="4" t="s">
        <v>5</v>
      </c>
      <c r="F38" s="3" t="s">
        <v>139</v>
      </c>
      <c r="G38" s="3" t="s">
        <v>173</v>
      </c>
      <c r="H38" s="3" t="s">
        <v>167</v>
      </c>
      <c r="I38" s="3" t="s">
        <v>172</v>
      </c>
      <c r="J38" s="25" t="s">
        <v>460</v>
      </c>
      <c r="K38" s="25" t="s">
        <v>461</v>
      </c>
      <c r="L38" s="25" t="s">
        <v>389</v>
      </c>
    </row>
    <row r="39" spans="1:12">
      <c r="A39" s="3" t="s">
        <v>87</v>
      </c>
      <c r="B39" s="3" t="s">
        <v>160</v>
      </c>
      <c r="C39" s="3" t="s">
        <v>88</v>
      </c>
      <c r="D39" s="3" t="s">
        <v>12</v>
      </c>
      <c r="E39" s="4" t="s">
        <v>5</v>
      </c>
      <c r="F39" s="3" t="s">
        <v>462</v>
      </c>
      <c r="G39" s="3" t="s">
        <v>463</v>
      </c>
      <c r="H39" s="3" t="s">
        <v>167</v>
      </c>
      <c r="I39" s="3" t="s">
        <v>172</v>
      </c>
      <c r="J39" s="25" t="s">
        <v>464</v>
      </c>
      <c r="K39" s="25" t="s">
        <v>465</v>
      </c>
      <c r="L39" s="25"/>
    </row>
    <row r="40" spans="1:12">
      <c r="A40" s="3" t="s">
        <v>89</v>
      </c>
      <c r="B40" s="3" t="s">
        <v>89</v>
      </c>
      <c r="C40" s="3" t="s">
        <v>90</v>
      </c>
      <c r="D40" s="3" t="s">
        <v>12</v>
      </c>
      <c r="E40" s="4" t="s">
        <v>17</v>
      </c>
      <c r="F40" s="3" t="s">
        <v>179</v>
      </c>
      <c r="G40" s="3" t="s">
        <v>173</v>
      </c>
      <c r="H40" s="3" t="s">
        <v>167</v>
      </c>
      <c r="I40" s="3" t="s">
        <v>172</v>
      </c>
      <c r="J40" s="25" t="s">
        <v>466</v>
      </c>
      <c r="K40" s="25" t="s">
        <v>467</v>
      </c>
      <c r="L40" s="25" t="s">
        <v>386</v>
      </c>
    </row>
    <row r="41" spans="1:12">
      <c r="A41" s="3" t="s">
        <v>91</v>
      </c>
      <c r="B41" s="3" t="s">
        <v>91</v>
      </c>
      <c r="C41" s="3" t="s">
        <v>92</v>
      </c>
      <c r="D41" s="3" t="s">
        <v>40</v>
      </c>
      <c r="E41" s="4" t="s">
        <v>17</v>
      </c>
      <c r="F41" s="3" t="s">
        <v>468</v>
      </c>
      <c r="G41" s="3" t="s">
        <v>176</v>
      </c>
      <c r="H41" s="3" t="s">
        <v>167</v>
      </c>
      <c r="I41" s="3" t="s">
        <v>172</v>
      </c>
      <c r="J41" s="25" t="s">
        <v>469</v>
      </c>
      <c r="K41" s="25" t="s">
        <v>470</v>
      </c>
      <c r="L41" s="25" t="s">
        <v>392</v>
      </c>
    </row>
    <row r="42" spans="1:12">
      <c r="A42" s="3" t="s">
        <v>93</v>
      </c>
      <c r="B42" s="3" t="s">
        <v>93</v>
      </c>
      <c r="C42" s="3" t="s">
        <v>94</v>
      </c>
      <c r="D42" s="3" t="s">
        <v>33</v>
      </c>
      <c r="E42" s="4" t="s">
        <v>17</v>
      </c>
      <c r="F42" s="3" t="s">
        <v>140</v>
      </c>
      <c r="G42" s="3" t="s">
        <v>176</v>
      </c>
      <c r="H42" s="3" t="s">
        <v>167</v>
      </c>
      <c r="I42" s="3" t="s">
        <v>172</v>
      </c>
      <c r="J42" s="25" t="s">
        <v>471</v>
      </c>
      <c r="K42" s="25" t="s">
        <v>472</v>
      </c>
      <c r="L42" s="25" t="s">
        <v>392</v>
      </c>
    </row>
    <row r="43" spans="1:12">
      <c r="A43" s="3" t="s">
        <v>95</v>
      </c>
      <c r="B43" s="3" t="s">
        <v>95</v>
      </c>
      <c r="C43" s="3" t="s">
        <v>96</v>
      </c>
      <c r="D43" s="3" t="s">
        <v>68</v>
      </c>
      <c r="E43" s="4" t="s">
        <v>17</v>
      </c>
      <c r="F43" s="3" t="s">
        <v>118</v>
      </c>
      <c r="G43" s="3" t="s">
        <v>176</v>
      </c>
      <c r="H43" s="3" t="s">
        <v>167</v>
      </c>
      <c r="I43" s="3" t="s">
        <v>172</v>
      </c>
      <c r="J43" s="25" t="s">
        <v>411</v>
      </c>
      <c r="K43" s="25" t="s">
        <v>473</v>
      </c>
      <c r="L43" s="25" t="s">
        <v>389</v>
      </c>
    </row>
    <row r="44" spans="1:12">
      <c r="A44" s="3" t="s">
        <v>97</v>
      </c>
      <c r="B44" s="3" t="s">
        <v>97</v>
      </c>
      <c r="C44" s="3" t="s">
        <v>98</v>
      </c>
      <c r="D44" s="3" t="s">
        <v>37</v>
      </c>
      <c r="E44" s="4" t="s">
        <v>17</v>
      </c>
      <c r="F44" s="3" t="s">
        <v>141</v>
      </c>
      <c r="G44" s="3" t="s">
        <v>173</v>
      </c>
      <c r="H44" s="3" t="s">
        <v>167</v>
      </c>
      <c r="I44" s="3" t="s">
        <v>172</v>
      </c>
      <c r="J44" s="25" t="s">
        <v>474</v>
      </c>
      <c r="K44" s="25" t="s">
        <v>475</v>
      </c>
      <c r="L44" s="25" t="s">
        <v>389</v>
      </c>
    </row>
    <row r="45" spans="1:12">
      <c r="A45" s="3" t="s">
        <v>99</v>
      </c>
      <c r="B45" s="3" t="s">
        <v>161</v>
      </c>
      <c r="C45" s="3" t="s">
        <v>100</v>
      </c>
      <c r="D45" s="3" t="s">
        <v>54</v>
      </c>
      <c r="E45" s="4" t="s">
        <v>17</v>
      </c>
      <c r="F45" s="3" t="s">
        <v>142</v>
      </c>
      <c r="G45" s="3" t="s">
        <v>176</v>
      </c>
      <c r="H45" s="3" t="s">
        <v>167</v>
      </c>
      <c r="I45" s="3" t="s">
        <v>172</v>
      </c>
      <c r="J45" s="25" t="s">
        <v>476</v>
      </c>
      <c r="K45" s="25" t="s">
        <v>477</v>
      </c>
      <c r="L45" s="25" t="s">
        <v>429</v>
      </c>
    </row>
    <row r="46" spans="1:12">
      <c r="A46" s="3" t="s">
        <v>478</v>
      </c>
      <c r="B46" s="3" t="s">
        <v>180</v>
      </c>
      <c r="C46" s="3" t="s">
        <v>101</v>
      </c>
      <c r="D46" s="3" t="s">
        <v>54</v>
      </c>
      <c r="E46" s="4" t="s">
        <v>13</v>
      </c>
      <c r="F46" s="3" t="s">
        <v>143</v>
      </c>
      <c r="G46" s="3" t="s">
        <v>176</v>
      </c>
      <c r="H46" s="3" t="s">
        <v>167</v>
      </c>
      <c r="I46" s="3" t="s">
        <v>172</v>
      </c>
      <c r="J46" s="25" t="s">
        <v>479</v>
      </c>
      <c r="K46" s="25" t="s">
        <v>480</v>
      </c>
      <c r="L46" s="25" t="s">
        <v>389</v>
      </c>
    </row>
    <row r="47" spans="1:12">
      <c r="A47" s="3" t="s">
        <v>162</v>
      </c>
      <c r="B47" s="3" t="s">
        <v>181</v>
      </c>
      <c r="C47" s="3" t="s">
        <v>163</v>
      </c>
      <c r="D47" s="3" t="s">
        <v>54</v>
      </c>
      <c r="E47" s="4" t="s">
        <v>13</v>
      </c>
      <c r="F47" s="3" t="s">
        <v>164</v>
      </c>
      <c r="G47" s="3" t="s">
        <v>176</v>
      </c>
      <c r="H47" s="3" t="s">
        <v>167</v>
      </c>
      <c r="I47" s="3" t="s">
        <v>172</v>
      </c>
      <c r="J47" s="25" t="s">
        <v>481</v>
      </c>
      <c r="K47" s="25" t="s">
        <v>482</v>
      </c>
      <c r="L47" s="25" t="s">
        <v>392</v>
      </c>
    </row>
    <row r="48" spans="1:12">
      <c r="A48" s="3" t="s">
        <v>102</v>
      </c>
      <c r="B48" s="3" t="s">
        <v>102</v>
      </c>
      <c r="C48" s="3" t="s">
        <v>103</v>
      </c>
      <c r="D48" s="3" t="s">
        <v>54</v>
      </c>
      <c r="E48" s="4" t="s">
        <v>17</v>
      </c>
      <c r="F48" s="3" t="s">
        <v>144</v>
      </c>
      <c r="G48" s="3" t="s">
        <v>146</v>
      </c>
      <c r="H48" s="3" t="s">
        <v>167</v>
      </c>
      <c r="I48" s="3" t="s">
        <v>172</v>
      </c>
      <c r="J48" s="25" t="s">
        <v>483</v>
      </c>
      <c r="K48" s="25" t="s">
        <v>484</v>
      </c>
      <c r="L48" s="25" t="s">
        <v>392</v>
      </c>
    </row>
    <row r="49" spans="1:12">
      <c r="A49" s="3" t="s">
        <v>104</v>
      </c>
      <c r="B49" s="3" t="s">
        <v>104</v>
      </c>
      <c r="C49" s="3" t="s">
        <v>105</v>
      </c>
      <c r="D49" s="3" t="s">
        <v>24</v>
      </c>
      <c r="E49" s="4" t="s">
        <v>17</v>
      </c>
      <c r="F49" s="3" t="s">
        <v>145</v>
      </c>
      <c r="G49" s="3" t="s">
        <v>146</v>
      </c>
      <c r="H49" s="3" t="s">
        <v>167</v>
      </c>
      <c r="I49" s="3" t="s">
        <v>172</v>
      </c>
      <c r="J49" s="25" t="s">
        <v>485</v>
      </c>
      <c r="K49" s="25" t="s">
        <v>486</v>
      </c>
      <c r="L49" s="25" t="s">
        <v>392</v>
      </c>
    </row>
    <row r="50" spans="1:12">
      <c r="A50" s="3" t="s">
        <v>182</v>
      </c>
      <c r="B50" s="3" t="s">
        <v>184</v>
      </c>
      <c r="C50" s="3" t="s">
        <v>185</v>
      </c>
      <c r="D50" s="3" t="s">
        <v>68</v>
      </c>
      <c r="E50" s="4" t="s">
        <v>183</v>
      </c>
      <c r="F50" s="3" t="s">
        <v>487</v>
      </c>
      <c r="G50" s="3" t="s">
        <v>176</v>
      </c>
      <c r="H50" s="3" t="s">
        <v>167</v>
      </c>
      <c r="I50" s="3" t="s">
        <v>172</v>
      </c>
      <c r="J50" s="25" t="s">
        <v>488</v>
      </c>
      <c r="K50" s="25" t="s">
        <v>489</v>
      </c>
      <c r="L50" s="25"/>
    </row>
    <row r="51" spans="1:12">
      <c r="A51" s="3" t="s">
        <v>490</v>
      </c>
      <c r="B51" s="3" t="s">
        <v>492</v>
      </c>
      <c r="C51" s="3" t="s">
        <v>493</v>
      </c>
      <c r="D51" s="3" t="s">
        <v>12</v>
      </c>
      <c r="E51" s="4" t="s">
        <v>13</v>
      </c>
      <c r="F51" s="3" t="s">
        <v>491</v>
      </c>
      <c r="G51" s="3" t="s">
        <v>173</v>
      </c>
      <c r="H51" s="3" t="s">
        <v>167</v>
      </c>
      <c r="I51" s="3" t="s">
        <v>172</v>
      </c>
      <c r="J51" s="25" t="s">
        <v>494</v>
      </c>
      <c r="K51" s="25" t="s">
        <v>495</v>
      </c>
      <c r="L51" s="25" t="s">
        <v>429</v>
      </c>
    </row>
    <row r="52" spans="1:12">
      <c r="A52" s="3" t="s">
        <v>496</v>
      </c>
      <c r="B52" s="3" t="s">
        <v>498</v>
      </c>
      <c r="C52" s="3" t="s">
        <v>499</v>
      </c>
      <c r="D52" s="3" t="s">
        <v>68</v>
      </c>
      <c r="E52" s="4" t="s">
        <v>13</v>
      </c>
      <c r="F52" s="3" t="s">
        <v>497</v>
      </c>
      <c r="G52" s="3" t="s">
        <v>146</v>
      </c>
      <c r="H52" s="3" t="s">
        <v>167</v>
      </c>
      <c r="I52" s="3" t="s">
        <v>172</v>
      </c>
      <c r="J52" s="25" t="s">
        <v>500</v>
      </c>
      <c r="K52" s="25" t="s">
        <v>501</v>
      </c>
      <c r="L52" s="25" t="s">
        <v>389</v>
      </c>
    </row>
    <row r="53" spans="1:12">
      <c r="A53" s="25" t="s">
        <v>502</v>
      </c>
      <c r="B53" s="25" t="s">
        <v>502</v>
      </c>
      <c r="C53" s="25" t="s">
        <v>505</v>
      </c>
      <c r="D53" s="25" t="s">
        <v>24</v>
      </c>
      <c r="E53" s="26" t="s">
        <v>503</v>
      </c>
      <c r="F53" s="25" t="s">
        <v>504</v>
      </c>
      <c r="G53" s="25" t="s">
        <v>506</v>
      </c>
      <c r="H53" s="3" t="s">
        <v>167</v>
      </c>
      <c r="I53" s="3" t="s">
        <v>172</v>
      </c>
      <c r="J53" s="25" t="s">
        <v>507</v>
      </c>
      <c r="K53" s="25" t="s">
        <v>508</v>
      </c>
      <c r="L53" s="25"/>
    </row>
    <row r="54" spans="1:12">
      <c r="A54" s="25" t="s">
        <v>509</v>
      </c>
      <c r="B54" s="25" t="s">
        <v>509</v>
      </c>
      <c r="C54" s="25" t="s">
        <v>511</v>
      </c>
      <c r="D54" s="25" t="s">
        <v>54</v>
      </c>
      <c r="E54" s="26" t="s">
        <v>13</v>
      </c>
      <c r="F54" s="25" t="s">
        <v>510</v>
      </c>
      <c r="G54" s="25" t="s">
        <v>506</v>
      </c>
      <c r="H54" s="25" t="s">
        <v>167</v>
      </c>
      <c r="I54" s="25" t="s">
        <v>172</v>
      </c>
      <c r="J54" s="25" t="s">
        <v>512</v>
      </c>
      <c r="K54" s="25" t="s">
        <v>513</v>
      </c>
      <c r="L54" s="25"/>
    </row>
    <row r="55" spans="1:12">
      <c r="A55" s="25" t="s">
        <v>514</v>
      </c>
      <c r="B55" s="25" t="s">
        <v>189</v>
      </c>
      <c r="C55" s="25" t="s">
        <v>516</v>
      </c>
      <c r="D55" s="25" t="s">
        <v>68</v>
      </c>
      <c r="E55" s="26" t="s">
        <v>17</v>
      </c>
      <c r="F55" s="25" t="s">
        <v>515</v>
      </c>
      <c r="G55" s="25" t="s">
        <v>171</v>
      </c>
      <c r="H55" s="25" t="s">
        <v>167</v>
      </c>
      <c r="I55" s="25" t="s">
        <v>172</v>
      </c>
      <c r="J55" s="25" t="s">
        <v>517</v>
      </c>
      <c r="K55" s="25" t="s">
        <v>518</v>
      </c>
      <c r="L55" s="25"/>
    </row>
    <row r="56" spans="1:12">
      <c r="A56" s="25" t="s">
        <v>519</v>
      </c>
      <c r="B56" s="25" t="s">
        <v>520</v>
      </c>
      <c r="C56" s="25" t="s">
        <v>521</v>
      </c>
      <c r="D56" s="25" t="s">
        <v>519</v>
      </c>
      <c r="E56" s="26" t="s">
        <v>5</v>
      </c>
      <c r="F56" s="25" t="s">
        <v>8</v>
      </c>
      <c r="G56" s="25" t="s">
        <v>146</v>
      </c>
      <c r="H56" s="25" t="s">
        <v>167</v>
      </c>
      <c r="I56" s="25" t="s">
        <v>172</v>
      </c>
      <c r="J56" s="25" t="s">
        <v>438</v>
      </c>
      <c r="K56" s="25" t="s">
        <v>439</v>
      </c>
      <c r="L56" s="25"/>
    </row>
    <row r="57" spans="1:12">
      <c r="A57" s="25" t="s">
        <v>522</v>
      </c>
      <c r="B57" s="25" t="s">
        <v>522</v>
      </c>
      <c r="C57" s="25" t="s">
        <v>523</v>
      </c>
      <c r="D57" s="25" t="s">
        <v>522</v>
      </c>
      <c r="E57" s="26" t="s">
        <v>5</v>
      </c>
      <c r="F57" s="25"/>
      <c r="G57" s="25" t="s">
        <v>506</v>
      </c>
      <c r="H57" s="25" t="s">
        <v>167</v>
      </c>
      <c r="I57" s="25" t="s">
        <v>172</v>
      </c>
      <c r="J57" s="25"/>
      <c r="K57" s="25"/>
      <c r="L57" s="25"/>
    </row>
    <row r="58" spans="1:12">
      <c r="A58" s="25" t="s">
        <v>524</v>
      </c>
      <c r="B58" s="25" t="s">
        <v>524</v>
      </c>
      <c r="C58" s="25" t="s">
        <v>527</v>
      </c>
      <c r="D58" s="25" t="s">
        <v>46</v>
      </c>
      <c r="E58" s="26" t="s">
        <v>525</v>
      </c>
      <c r="F58" s="25" t="s">
        <v>526</v>
      </c>
      <c r="G58" s="25" t="s">
        <v>506</v>
      </c>
      <c r="H58" s="25" t="s">
        <v>167</v>
      </c>
      <c r="I58" s="25" t="s">
        <v>172</v>
      </c>
      <c r="J58" s="25" t="s">
        <v>528</v>
      </c>
      <c r="K58" s="25" t="s">
        <v>529</v>
      </c>
      <c r="L58" s="25"/>
    </row>
    <row r="59" spans="1:12">
      <c r="A59" s="25" t="s">
        <v>530</v>
      </c>
      <c r="B59" s="25" t="s">
        <v>531</v>
      </c>
      <c r="C59" s="25" t="s">
        <v>532</v>
      </c>
      <c r="D59" s="25" t="s">
        <v>54</v>
      </c>
      <c r="E59" s="26" t="s">
        <v>13</v>
      </c>
      <c r="F59" s="25"/>
      <c r="G59" s="25" t="s">
        <v>506</v>
      </c>
      <c r="H59" s="25" t="s">
        <v>167</v>
      </c>
      <c r="I59" s="25" t="s">
        <v>172</v>
      </c>
      <c r="J59" s="25"/>
      <c r="K59" s="25"/>
      <c r="L59" s="25"/>
    </row>
    <row r="60" spans="1:12">
      <c r="A60" s="25" t="s">
        <v>533</v>
      </c>
      <c r="B60" s="25" t="s">
        <v>533</v>
      </c>
      <c r="C60" s="25" t="s">
        <v>535</v>
      </c>
      <c r="D60" s="25" t="s">
        <v>519</v>
      </c>
      <c r="E60" s="26" t="s">
        <v>183</v>
      </c>
      <c r="F60" s="25" t="s">
        <v>534</v>
      </c>
      <c r="G60" s="25" t="s">
        <v>506</v>
      </c>
      <c r="H60" s="25" t="s">
        <v>167</v>
      </c>
      <c r="I60" s="25" t="s">
        <v>172</v>
      </c>
      <c r="J60" s="25" t="s">
        <v>536</v>
      </c>
      <c r="K60" s="25"/>
      <c r="L60" s="25"/>
    </row>
    <row r="61" spans="1:12">
      <c r="A61" s="25" t="s">
        <v>537</v>
      </c>
      <c r="B61" s="25" t="s">
        <v>537</v>
      </c>
      <c r="C61" s="25" t="s">
        <v>539</v>
      </c>
      <c r="D61" s="25" t="s">
        <v>54</v>
      </c>
      <c r="E61" s="26" t="s">
        <v>503</v>
      </c>
      <c r="F61" s="25" t="s">
        <v>538</v>
      </c>
      <c r="G61" s="25" t="s">
        <v>506</v>
      </c>
      <c r="H61" s="25" t="s">
        <v>167</v>
      </c>
      <c r="I61" s="25" t="s">
        <v>172</v>
      </c>
      <c r="J61" s="25" t="s">
        <v>540</v>
      </c>
      <c r="K61" s="25" t="s">
        <v>541</v>
      </c>
      <c r="L61" s="25"/>
    </row>
    <row r="62" spans="1:12">
      <c r="A62" s="25" t="s">
        <v>542</v>
      </c>
      <c r="B62" s="25" t="s">
        <v>544</v>
      </c>
      <c r="C62" s="25" t="s">
        <v>545</v>
      </c>
      <c r="D62" s="25" t="s">
        <v>54</v>
      </c>
      <c r="E62" s="26" t="s">
        <v>525</v>
      </c>
      <c r="F62" s="25" t="s">
        <v>543</v>
      </c>
      <c r="G62" s="25" t="s">
        <v>506</v>
      </c>
      <c r="H62" s="25" t="s">
        <v>167</v>
      </c>
      <c r="I62" s="25" t="s">
        <v>172</v>
      </c>
      <c r="J62" s="25"/>
      <c r="K62" s="25"/>
      <c r="L62" s="25"/>
    </row>
    <row r="63" spans="1:12">
      <c r="A63" s="25" t="s">
        <v>546</v>
      </c>
      <c r="B63" s="25" t="s">
        <v>547</v>
      </c>
      <c r="C63" s="25" t="s">
        <v>548</v>
      </c>
      <c r="D63" s="25" t="s">
        <v>54</v>
      </c>
      <c r="E63" s="26" t="s">
        <v>13</v>
      </c>
      <c r="F63" s="25"/>
      <c r="G63" s="25" t="s">
        <v>506</v>
      </c>
      <c r="H63" s="25" t="s">
        <v>167</v>
      </c>
      <c r="I63" s="25" t="s">
        <v>172</v>
      </c>
      <c r="J63" s="25"/>
      <c r="K63" s="25"/>
      <c r="L63" s="25"/>
    </row>
    <row r="64" spans="1:12">
      <c r="A64" s="25" t="s">
        <v>549</v>
      </c>
      <c r="B64" s="25" t="s">
        <v>550</v>
      </c>
      <c r="C64" s="25" t="s">
        <v>551</v>
      </c>
      <c r="D64" s="25" t="s">
        <v>46</v>
      </c>
      <c r="E64" s="26" t="s">
        <v>183</v>
      </c>
      <c r="F64" s="25"/>
      <c r="G64" s="25" t="s">
        <v>506</v>
      </c>
      <c r="H64" s="25" t="s">
        <v>167</v>
      </c>
      <c r="I64" s="25" t="s">
        <v>172</v>
      </c>
      <c r="J64" s="25"/>
      <c r="K64" s="25"/>
      <c r="L64" s="25"/>
    </row>
    <row r="65" spans="1:12">
      <c r="A65" s="25" t="s">
        <v>552</v>
      </c>
      <c r="B65" s="25" t="s">
        <v>553</v>
      </c>
      <c r="C65" s="25" t="s">
        <v>554</v>
      </c>
      <c r="D65" s="25" t="s">
        <v>12</v>
      </c>
      <c r="E65" s="26" t="s">
        <v>183</v>
      </c>
      <c r="F65" s="25"/>
      <c r="G65" s="25" t="s">
        <v>506</v>
      </c>
      <c r="H65" s="25" t="s">
        <v>167</v>
      </c>
      <c r="I65" s="25" t="s">
        <v>172</v>
      </c>
      <c r="J65" s="25"/>
      <c r="K65" s="25"/>
      <c r="L65" s="25"/>
    </row>
    <row r="66" spans="1:12">
      <c r="A66" s="25" t="s">
        <v>555</v>
      </c>
      <c r="B66" s="25" t="s">
        <v>555</v>
      </c>
      <c r="C66" s="25" t="s">
        <v>557</v>
      </c>
      <c r="D66" s="25" t="s">
        <v>46</v>
      </c>
      <c r="E66" s="26" t="s">
        <v>183</v>
      </c>
      <c r="F66" s="25" t="s">
        <v>556</v>
      </c>
      <c r="G66" s="25" t="s">
        <v>506</v>
      </c>
      <c r="H66" s="25" t="s">
        <v>167</v>
      </c>
      <c r="I66" s="25" t="s">
        <v>172</v>
      </c>
      <c r="J66" s="25" t="s">
        <v>558</v>
      </c>
      <c r="K66" s="25" t="s">
        <v>559</v>
      </c>
      <c r="L66" s="25"/>
    </row>
    <row r="67" spans="1:12">
      <c r="A67" s="25" t="s">
        <v>560</v>
      </c>
      <c r="B67" s="25" t="s">
        <v>562</v>
      </c>
      <c r="C67" s="25" t="s">
        <v>563</v>
      </c>
      <c r="D67" s="25" t="s">
        <v>12</v>
      </c>
      <c r="E67" s="26" t="s">
        <v>503</v>
      </c>
      <c r="F67" s="25" t="s">
        <v>561</v>
      </c>
      <c r="G67" s="25" t="s">
        <v>506</v>
      </c>
      <c r="H67" s="25" t="s">
        <v>167</v>
      </c>
      <c r="I67" s="25" t="s">
        <v>172</v>
      </c>
      <c r="J67" s="25" t="s">
        <v>564</v>
      </c>
      <c r="K67" s="25" t="s">
        <v>565</v>
      </c>
      <c r="L67" s="25"/>
    </row>
    <row r="68" spans="1:12">
      <c r="A68" s="25" t="s">
        <v>566</v>
      </c>
      <c r="B68" s="25" t="s">
        <v>568</v>
      </c>
      <c r="C68" s="25" t="s">
        <v>569</v>
      </c>
      <c r="D68" s="25" t="s">
        <v>566</v>
      </c>
      <c r="E68" s="26" t="s">
        <v>503</v>
      </c>
      <c r="F68" s="25" t="s">
        <v>567</v>
      </c>
      <c r="G68" s="25" t="s">
        <v>506</v>
      </c>
      <c r="H68" s="25" t="s">
        <v>167</v>
      </c>
      <c r="I68" s="25" t="s">
        <v>172</v>
      </c>
      <c r="J68" s="25"/>
      <c r="K68" s="25"/>
      <c r="L68" s="25"/>
    </row>
    <row r="69" spans="1:12">
      <c r="A69" s="25" t="s">
        <v>570</v>
      </c>
      <c r="B69" s="25" t="s">
        <v>570</v>
      </c>
      <c r="C69" s="25" t="s">
        <v>571</v>
      </c>
      <c r="D69" s="25" t="s">
        <v>570</v>
      </c>
      <c r="E69" s="26" t="s">
        <v>5</v>
      </c>
      <c r="F69" s="25"/>
      <c r="G69" s="25" t="s">
        <v>506</v>
      </c>
      <c r="H69" s="25" t="s">
        <v>167</v>
      </c>
      <c r="I69" s="25" t="s">
        <v>172</v>
      </c>
      <c r="J69" s="25"/>
      <c r="K69" s="25"/>
      <c r="L69" s="25"/>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rgb="FF7030A0"/>
  </sheetPr>
  <dimension ref="A1:K42"/>
  <sheetViews>
    <sheetView showGridLines="0" rightToLeft="1" zoomScale="90" zoomScaleNormal="90" workbookViewId="0"/>
  </sheetViews>
  <sheetFormatPr defaultColWidth="9" defaultRowHeight="14.25"/>
  <cols>
    <col min="1" max="1" width="16" style="98" customWidth="1"/>
    <col min="2" max="7" width="12.625" style="97" customWidth="1"/>
    <col min="8" max="8" width="12.625" style="98" customWidth="1"/>
    <col min="9" max="16384" width="9" style="98"/>
  </cols>
  <sheetData>
    <row r="1" spans="1:11" s="92" customFormat="1" ht="29.25" customHeight="1">
      <c r="A1" s="88"/>
      <c r="B1" s="89"/>
      <c r="C1" s="14" t="s">
        <v>338</v>
      </c>
      <c r="D1" s="107"/>
      <c r="E1" s="107"/>
      <c r="F1" s="90"/>
      <c r="G1" s="90"/>
      <c r="H1" s="91"/>
      <c r="I1" s="91"/>
      <c r="J1" s="91"/>
      <c r="K1" s="91"/>
    </row>
    <row r="2" spans="1:11" s="92" customFormat="1" ht="6" customHeight="1">
      <c r="A2" s="93"/>
      <c r="B2" s="94"/>
      <c r="C2" s="94"/>
      <c r="D2" s="94"/>
      <c r="E2" s="94"/>
      <c r="F2" s="94"/>
      <c r="G2" s="94"/>
      <c r="H2" s="93"/>
      <c r="I2" s="93"/>
      <c r="J2" s="93"/>
      <c r="K2" s="93"/>
    </row>
    <row r="3" spans="1:11" s="92" customFormat="1" ht="15">
      <c r="B3" s="95"/>
      <c r="C3" s="96"/>
      <c r="D3" s="96"/>
      <c r="E3" s="95"/>
      <c r="F3" s="95"/>
      <c r="G3" s="95"/>
      <c r="H3" s="95"/>
    </row>
    <row r="4" spans="1:11" s="92" customFormat="1" ht="15">
      <c r="B4" s="95"/>
      <c r="C4" s="96"/>
      <c r="D4" s="96"/>
      <c r="E4" s="95"/>
      <c r="F4" s="95"/>
      <c r="G4" s="95"/>
      <c r="H4" s="95"/>
    </row>
    <row r="5" spans="1:11" s="92" customFormat="1" ht="15">
      <c r="B5" s="95"/>
      <c r="C5" s="96"/>
      <c r="D5" s="96"/>
      <c r="E5" s="95"/>
      <c r="F5" s="95"/>
      <c r="G5" s="95"/>
      <c r="H5" s="95"/>
    </row>
    <row r="6" spans="1:11" s="92" customFormat="1" ht="15">
      <c r="B6" s="95"/>
      <c r="C6" s="96"/>
      <c r="D6" s="96"/>
      <c r="E6" s="95"/>
      <c r="F6" s="95"/>
      <c r="G6" s="95"/>
      <c r="H6" s="95"/>
    </row>
    <row r="7" spans="1:11" s="92" customFormat="1" ht="15">
      <c r="B7" s="95"/>
      <c r="C7" s="96"/>
      <c r="D7" s="96"/>
      <c r="E7" s="95"/>
      <c r="F7" s="95"/>
      <c r="G7" s="95"/>
      <c r="H7" s="95"/>
    </row>
    <row r="8" spans="1:11" s="92" customFormat="1" ht="15">
      <c r="B8" s="95"/>
      <c r="C8" s="96"/>
      <c r="D8" s="96"/>
      <c r="E8" s="95"/>
      <c r="F8" s="95"/>
      <c r="G8" s="95"/>
      <c r="H8" s="95"/>
    </row>
    <row r="9" spans="1:11" s="92" customFormat="1" ht="15">
      <c r="B9" s="95"/>
      <c r="C9" s="96"/>
      <c r="D9" s="96"/>
      <c r="E9" s="95"/>
      <c r="F9" s="95"/>
      <c r="G9" s="95"/>
      <c r="H9" s="95"/>
    </row>
    <row r="10" spans="1:11" s="92" customFormat="1" ht="15" hidden="1">
      <c r="B10" s="95"/>
      <c r="C10" s="96"/>
      <c r="D10" s="96"/>
      <c r="E10" s="95"/>
      <c r="F10" s="95"/>
      <c r="G10" s="95"/>
      <c r="H10" s="95"/>
    </row>
    <row r="11" spans="1:11" hidden="1">
      <c r="A11" s="132" t="s">
        <v>322</v>
      </c>
      <c r="B11" s="133" t="s">
        <v>187</v>
      </c>
    </row>
    <row r="13" spans="1:11">
      <c r="A13" s="132" t="s">
        <v>324</v>
      </c>
      <c r="B13" s="133"/>
      <c r="C13" s="133"/>
      <c r="D13" s="132" t="s">
        <v>325</v>
      </c>
      <c r="E13" s="133"/>
      <c r="F13"/>
      <c r="G13"/>
    </row>
    <row r="14" spans="1:11">
      <c r="A14" s="132" t="s">
        <v>200</v>
      </c>
      <c r="B14" s="132" t="s">
        <v>198</v>
      </c>
      <c r="C14" s="132" t="s">
        <v>272</v>
      </c>
      <c r="D14" s="133"/>
      <c r="E14" s="133" t="s">
        <v>685</v>
      </c>
      <c r="F14"/>
      <c r="G14"/>
    </row>
    <row r="15" spans="1:11">
      <c r="A15" s="133" t="s">
        <v>351</v>
      </c>
      <c r="B15" s="133" t="s">
        <v>349</v>
      </c>
      <c r="C15" s="133" t="s">
        <v>686</v>
      </c>
      <c r="D15" s="134">
        <v>1</v>
      </c>
      <c r="E15" s="134">
        <v>1</v>
      </c>
      <c r="F15"/>
      <c r="G15"/>
    </row>
    <row r="16" spans="1:11">
      <c r="A16" s="133"/>
      <c r="B16" s="133" t="s">
        <v>362</v>
      </c>
      <c r="C16" s="133" t="s">
        <v>686</v>
      </c>
      <c r="D16" s="134">
        <v>1</v>
      </c>
      <c r="E16" s="134">
        <v>1</v>
      </c>
      <c r="F16"/>
      <c r="G16"/>
    </row>
    <row r="17" spans="1:7">
      <c r="A17" s="133"/>
      <c r="B17" s="133" t="s">
        <v>636</v>
      </c>
      <c r="C17" s="133" t="s">
        <v>686</v>
      </c>
      <c r="D17" s="134">
        <v>1</v>
      </c>
      <c r="E17" s="134">
        <v>1</v>
      </c>
      <c r="F17"/>
      <c r="G17"/>
    </row>
    <row r="18" spans="1:7">
      <c r="A18" s="133"/>
      <c r="B18" s="133" t="s">
        <v>655</v>
      </c>
      <c r="C18" s="133" t="s">
        <v>686</v>
      </c>
      <c r="D18" s="134">
        <v>1</v>
      </c>
      <c r="E18" s="134">
        <v>1</v>
      </c>
      <c r="F18"/>
      <c r="G18"/>
    </row>
    <row r="19" spans="1:7">
      <c r="A19" s="133"/>
      <c r="B19" s="133" t="s">
        <v>657</v>
      </c>
      <c r="C19" s="133" t="s">
        <v>686</v>
      </c>
      <c r="D19" s="134">
        <v>1</v>
      </c>
      <c r="E19" s="134">
        <v>1</v>
      </c>
      <c r="F19"/>
      <c r="G19"/>
    </row>
    <row r="20" spans="1:7">
      <c r="A20" s="133"/>
      <c r="B20" s="133" t="s">
        <v>658</v>
      </c>
      <c r="C20" s="133" t="s">
        <v>686</v>
      </c>
      <c r="D20" s="134">
        <v>1</v>
      </c>
      <c r="E20" s="134">
        <v>1</v>
      </c>
      <c r="F20"/>
      <c r="G20"/>
    </row>
    <row r="21" spans="1:7">
      <c r="A21" s="133" t="s">
        <v>687</v>
      </c>
      <c r="B21" s="133"/>
      <c r="C21" s="133"/>
      <c r="D21" s="134">
        <v>6</v>
      </c>
      <c r="E21" s="134">
        <v>6</v>
      </c>
      <c r="F21"/>
      <c r="G21"/>
    </row>
    <row r="22" spans="1:7">
      <c r="A22" s="133" t="s">
        <v>356</v>
      </c>
      <c r="B22" s="133" t="s">
        <v>354</v>
      </c>
      <c r="C22" s="133" t="s">
        <v>686</v>
      </c>
      <c r="D22" s="134">
        <v>1</v>
      </c>
      <c r="E22" s="134">
        <v>1</v>
      </c>
      <c r="F22"/>
      <c r="G22"/>
    </row>
    <row r="23" spans="1:7">
      <c r="A23" s="133"/>
      <c r="B23" s="133" t="s">
        <v>367</v>
      </c>
      <c r="C23" s="133" t="s">
        <v>686</v>
      </c>
      <c r="D23" s="134">
        <v>1</v>
      </c>
      <c r="E23" s="134">
        <v>1</v>
      </c>
      <c r="F23" s="98"/>
      <c r="G23" s="98"/>
    </row>
    <row r="24" spans="1:7">
      <c r="A24" s="133"/>
      <c r="B24" s="133" t="s">
        <v>642</v>
      </c>
      <c r="C24" s="133" t="s">
        <v>686</v>
      </c>
      <c r="D24" s="134">
        <v>1</v>
      </c>
      <c r="E24" s="134">
        <v>1</v>
      </c>
      <c r="F24" s="98"/>
      <c r="G24" s="98"/>
    </row>
    <row r="25" spans="1:7">
      <c r="A25" s="133"/>
      <c r="B25" s="133" t="s">
        <v>664</v>
      </c>
      <c r="C25" s="133" t="s">
        <v>686</v>
      </c>
      <c r="D25" s="134">
        <v>1</v>
      </c>
      <c r="E25" s="134">
        <v>1</v>
      </c>
      <c r="F25" s="98"/>
      <c r="G25" s="98"/>
    </row>
    <row r="26" spans="1:7">
      <c r="A26" s="133"/>
      <c r="B26" s="133" t="s">
        <v>669</v>
      </c>
      <c r="C26" s="133" t="s">
        <v>686</v>
      </c>
      <c r="D26" s="134">
        <v>1</v>
      </c>
      <c r="E26" s="134">
        <v>1</v>
      </c>
      <c r="F26" s="98"/>
      <c r="G26" s="98"/>
    </row>
    <row r="27" spans="1:7">
      <c r="A27" s="133"/>
      <c r="B27" s="133" t="s">
        <v>673</v>
      </c>
      <c r="C27" s="133" t="s">
        <v>686</v>
      </c>
      <c r="D27" s="134">
        <v>1</v>
      </c>
      <c r="E27" s="134">
        <v>1</v>
      </c>
      <c r="F27" s="98"/>
      <c r="G27" s="98"/>
    </row>
    <row r="28" spans="1:7">
      <c r="A28" s="133" t="s">
        <v>688</v>
      </c>
      <c r="B28" s="133"/>
      <c r="C28" s="133"/>
      <c r="D28" s="134">
        <v>6</v>
      </c>
      <c r="E28" s="134">
        <v>6</v>
      </c>
      <c r="F28" s="98"/>
      <c r="G28" s="98"/>
    </row>
    <row r="29" spans="1:7">
      <c r="A29" s="133" t="s">
        <v>610</v>
      </c>
      <c r="B29" s="133" t="s">
        <v>345</v>
      </c>
      <c r="C29" s="133" t="s">
        <v>686</v>
      </c>
      <c r="D29" s="134">
        <v>1</v>
      </c>
      <c r="E29" s="134">
        <v>1</v>
      </c>
    </row>
    <row r="30" spans="1:7">
      <c r="A30" s="133"/>
      <c r="B30" s="133" t="s">
        <v>678</v>
      </c>
      <c r="C30" s="133" t="s">
        <v>686</v>
      </c>
      <c r="D30" s="134">
        <v>1</v>
      </c>
      <c r="E30" s="134">
        <v>1</v>
      </c>
    </row>
    <row r="31" spans="1:7">
      <c r="A31" s="133" t="s">
        <v>689</v>
      </c>
      <c r="B31" s="133"/>
      <c r="C31" s="133"/>
      <c r="D31" s="134">
        <v>2</v>
      </c>
      <c r="E31" s="134">
        <v>2</v>
      </c>
    </row>
    <row r="32" spans="1:7">
      <c r="A32" s="133" t="s">
        <v>611</v>
      </c>
      <c r="B32" s="133" t="s">
        <v>613</v>
      </c>
      <c r="C32" s="133" t="s">
        <v>686</v>
      </c>
      <c r="D32" s="134">
        <v>1</v>
      </c>
      <c r="E32" s="134">
        <v>1</v>
      </c>
    </row>
    <row r="33" spans="1:5">
      <c r="A33" s="133"/>
      <c r="B33" s="133" t="s">
        <v>620</v>
      </c>
      <c r="C33" s="133" t="s">
        <v>686</v>
      </c>
      <c r="D33" s="134">
        <v>1</v>
      </c>
      <c r="E33" s="134">
        <v>1</v>
      </c>
    </row>
    <row r="34" spans="1:5">
      <c r="A34" s="133"/>
      <c r="B34" s="133" t="s">
        <v>625</v>
      </c>
      <c r="C34" s="133" t="s">
        <v>686</v>
      </c>
      <c r="D34" s="134">
        <v>1</v>
      </c>
      <c r="E34" s="134">
        <v>1</v>
      </c>
    </row>
    <row r="35" spans="1:5">
      <c r="A35" s="133"/>
      <c r="B35" s="133" t="s">
        <v>628</v>
      </c>
      <c r="C35" s="133" t="s">
        <v>686</v>
      </c>
      <c r="D35" s="134">
        <v>1</v>
      </c>
      <c r="E35" s="134">
        <v>1</v>
      </c>
    </row>
    <row r="36" spans="1:5">
      <c r="A36" s="133"/>
      <c r="B36" s="133" t="s">
        <v>632</v>
      </c>
      <c r="C36" s="133" t="s">
        <v>686</v>
      </c>
      <c r="D36" s="134">
        <v>1</v>
      </c>
      <c r="E36" s="134">
        <v>1</v>
      </c>
    </row>
    <row r="37" spans="1:5">
      <c r="A37" s="133" t="s">
        <v>690</v>
      </c>
      <c r="B37" s="133"/>
      <c r="C37" s="133"/>
      <c r="D37" s="134">
        <v>5</v>
      </c>
      <c r="E37" s="134">
        <v>5</v>
      </c>
    </row>
    <row r="38" spans="1:5">
      <c r="A38" s="133" t="s">
        <v>650</v>
      </c>
      <c r="B38" s="133" t="s">
        <v>648</v>
      </c>
      <c r="C38" s="133" t="s">
        <v>686</v>
      </c>
      <c r="D38" s="134">
        <v>1</v>
      </c>
      <c r="E38" s="134">
        <v>1</v>
      </c>
    </row>
    <row r="39" spans="1:5">
      <c r="A39" s="133" t="s">
        <v>691</v>
      </c>
      <c r="B39" s="133"/>
      <c r="C39" s="133"/>
      <c r="D39" s="134">
        <v>1</v>
      </c>
      <c r="E39" s="134">
        <v>1</v>
      </c>
    </row>
    <row r="40" spans="1:5">
      <c r="A40" s="133" t="s">
        <v>612</v>
      </c>
      <c r="B40" s="133" t="s">
        <v>659</v>
      </c>
      <c r="C40" s="135">
        <v>43070</v>
      </c>
      <c r="D40" s="134">
        <v>1</v>
      </c>
      <c r="E40" s="134">
        <v>1</v>
      </c>
    </row>
    <row r="41" spans="1:5">
      <c r="A41" s="133" t="s">
        <v>692</v>
      </c>
      <c r="B41" s="133"/>
      <c r="C41" s="133"/>
      <c r="D41" s="134">
        <v>1</v>
      </c>
      <c r="E41" s="134">
        <v>1</v>
      </c>
    </row>
    <row r="42" spans="1:5">
      <c r="A42" s="133" t="s">
        <v>685</v>
      </c>
      <c r="B42" s="133"/>
      <c r="C42" s="133"/>
      <c r="D42" s="134">
        <v>21</v>
      </c>
      <c r="E42" s="134">
        <v>21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pageSetUpPr fitToPage="1"/>
  </sheetPr>
  <dimension ref="A1:AF329"/>
  <sheetViews>
    <sheetView rightToLeft="1" topLeftCell="X3" zoomScale="145" zoomScaleNormal="145" workbookViewId="0">
      <selection activeCell="V9" sqref="V9"/>
    </sheetView>
  </sheetViews>
  <sheetFormatPr defaultRowHeight="14.25"/>
  <cols>
    <col min="1" max="2" width="11" customWidth="1"/>
    <col min="8" max="8" width="9.625" customWidth="1"/>
    <col min="18" max="18" width="38.5" bestFit="1" customWidth="1"/>
    <col min="19" max="19" width="12.625" customWidth="1"/>
    <col min="20" max="20" width="18.25" customWidth="1"/>
    <col min="22" max="22" width="15.875" bestFit="1" customWidth="1"/>
    <col min="28" max="28" width="9.25" customWidth="1"/>
  </cols>
  <sheetData>
    <row r="1" spans="1:32">
      <c r="AD1">
        <f ca="1">MAX(טבלה9[מיון])</f>
        <v>5</v>
      </c>
    </row>
    <row r="2" spans="1:32" s="1" customFormat="1" ht="28.5">
      <c r="B2" t="s">
        <v>147</v>
      </c>
      <c r="D2" s="9" t="s">
        <v>186</v>
      </c>
      <c r="F2" s="9" t="s">
        <v>191</v>
      </c>
      <c r="H2" s="54" t="s">
        <v>230</v>
      </c>
      <c r="J2" s="1" t="s">
        <v>205</v>
      </c>
      <c r="L2" s="1" t="s">
        <v>208</v>
      </c>
      <c r="N2" s="1" t="s">
        <v>214</v>
      </c>
      <c r="P2" s="1" t="s">
        <v>224</v>
      </c>
      <c r="R2" s="1" t="s">
        <v>245</v>
      </c>
      <c r="T2" s="1" t="s">
        <v>256</v>
      </c>
      <c r="V2" s="1" t="s">
        <v>274</v>
      </c>
      <c r="X2" s="1" t="s">
        <v>283</v>
      </c>
      <c r="Z2" s="1" t="s">
        <v>298</v>
      </c>
      <c r="AB2" s="1" t="s">
        <v>299</v>
      </c>
      <c r="AD2" s="99" t="s">
        <v>265</v>
      </c>
      <c r="AF2" s="1" t="s">
        <v>576</v>
      </c>
    </row>
    <row r="3" spans="1:32">
      <c r="B3" t="s">
        <v>148</v>
      </c>
      <c r="D3" s="7" t="s">
        <v>187</v>
      </c>
      <c r="F3" s="7" t="s">
        <v>193</v>
      </c>
      <c r="H3" s="7" t="s">
        <v>231</v>
      </c>
      <c r="J3" s="50" t="s">
        <v>248</v>
      </c>
      <c r="L3" t="s">
        <v>220</v>
      </c>
      <c r="N3" t="s">
        <v>261</v>
      </c>
      <c r="O3">
        <v>0</v>
      </c>
      <c r="P3" s="50" t="s">
        <v>228</v>
      </c>
      <c r="R3" t="s">
        <v>243</v>
      </c>
      <c r="T3" t="s">
        <v>253</v>
      </c>
      <c r="U3">
        <v>0</v>
      </c>
      <c r="V3" t="s">
        <v>275</v>
      </c>
      <c r="W3">
        <v>0</v>
      </c>
      <c r="X3" t="s">
        <v>284</v>
      </c>
      <c r="Z3" t="s">
        <v>284</v>
      </c>
      <c r="AB3" t="s">
        <v>300</v>
      </c>
      <c r="AD3" s="100" t="str">
        <f ca="1">IF($AD$1=0,"",IF(ROWS($AD$2:$AD2)&gt;$AD$1,"",INDEX(טבלה9[[#All],[שם היחידה]],MATCH(ROWS($AD$2:$AD2),טבלה9[[#All],[מיון]],0))))</f>
        <v>אגף שימור אנרגיה</v>
      </c>
      <c r="AF3" t="s">
        <v>577</v>
      </c>
    </row>
    <row r="4" spans="1:32">
      <c r="B4" t="s">
        <v>149</v>
      </c>
      <c r="D4" s="8" t="s">
        <v>188</v>
      </c>
      <c r="F4" s="8" t="s">
        <v>192</v>
      </c>
      <c r="H4" s="8" t="s">
        <v>232</v>
      </c>
      <c r="J4" s="50" t="s">
        <v>222</v>
      </c>
      <c r="L4" t="s">
        <v>221</v>
      </c>
      <c r="N4" t="s">
        <v>262</v>
      </c>
      <c r="O4">
        <v>1</v>
      </c>
      <c r="P4" s="50" t="s">
        <v>225</v>
      </c>
      <c r="R4" t="s">
        <v>246</v>
      </c>
      <c r="T4" t="s">
        <v>254</v>
      </c>
      <c r="U4">
        <v>1</v>
      </c>
      <c r="V4" t="s">
        <v>276</v>
      </c>
      <c r="W4">
        <v>0.2</v>
      </c>
      <c r="X4" t="s">
        <v>285</v>
      </c>
      <c r="Z4" t="s">
        <v>285</v>
      </c>
      <c r="AB4" t="s">
        <v>575</v>
      </c>
      <c r="AD4" s="100" t="str">
        <f ca="1">IF($AD$1=0,"",IF(ROWS($AD$2:$AD3)&gt;$AD$1,"",INDEX(טבלה9[[#All],[שם היחידה]],MATCH(ROWS($AD$2:$AD3),טבלה9[[#All],[מיון]],0))))</f>
        <v>אגף תכנון פיסי</v>
      </c>
      <c r="AF4" t="s">
        <v>386</v>
      </c>
    </row>
    <row r="5" spans="1:32">
      <c r="B5" t="s">
        <v>150</v>
      </c>
      <c r="H5" t="s">
        <v>233</v>
      </c>
      <c r="J5" s="50" t="s">
        <v>221</v>
      </c>
      <c r="L5" t="s">
        <v>222</v>
      </c>
      <c r="N5" t="s">
        <v>263</v>
      </c>
      <c r="O5">
        <v>2</v>
      </c>
      <c r="P5" s="50" t="s">
        <v>226</v>
      </c>
      <c r="R5" t="s">
        <v>247</v>
      </c>
      <c r="T5" t="s">
        <v>255</v>
      </c>
      <c r="U5">
        <v>2</v>
      </c>
      <c r="V5" t="s">
        <v>277</v>
      </c>
      <c r="W5">
        <v>0.5</v>
      </c>
      <c r="X5" t="s">
        <v>286</v>
      </c>
      <c r="Z5" t="s">
        <v>286</v>
      </c>
      <c r="AB5" t="s">
        <v>301</v>
      </c>
      <c r="AD5" s="100" t="str">
        <f ca="1">IF($AD$1=0,"",IF(ROWS($AD$2:$AD4)&gt;$AD$1,"",INDEX(טבלה9[[#All],[שם היחידה]],MATCH(ROWS($AD$2:$AD4),טבלה9[[#All],[מיון]],0))))</f>
        <v>מדען ראשי</v>
      </c>
      <c r="AF5" t="s">
        <v>578</v>
      </c>
    </row>
    <row r="6" spans="1:32">
      <c r="B6" t="s">
        <v>151</v>
      </c>
      <c r="H6" t="s">
        <v>235</v>
      </c>
      <c r="J6" s="50" t="s">
        <v>220</v>
      </c>
      <c r="P6" s="50" t="s">
        <v>223</v>
      </c>
      <c r="R6" t="s">
        <v>244</v>
      </c>
      <c r="T6" t="s">
        <v>252</v>
      </c>
      <c r="U6">
        <v>3</v>
      </c>
      <c r="V6" t="s">
        <v>278</v>
      </c>
      <c r="W6">
        <v>0.85</v>
      </c>
      <c r="X6" t="s">
        <v>296</v>
      </c>
      <c r="Z6" t="s">
        <v>296</v>
      </c>
      <c r="AB6" t="s">
        <v>241</v>
      </c>
      <c r="AD6" s="100" t="str">
        <f ca="1">IF($AD$1=0,"",IF(ROWS($AD$2:$AD5)&gt;$AD$1,"",INDEX(טבלה9[[#All],[שם היחידה]],MATCH(ROWS($AD$2:$AD5),טבלה9[[#All],[מיון]],0))))</f>
        <v>מינהל אוצרות טבע</v>
      </c>
      <c r="AF6" t="s">
        <v>579</v>
      </c>
    </row>
    <row r="7" spans="1:32">
      <c r="H7" t="s">
        <v>236</v>
      </c>
      <c r="J7" s="50" t="s">
        <v>249</v>
      </c>
      <c r="P7" s="50" t="s">
        <v>229</v>
      </c>
      <c r="R7" t="s">
        <v>241</v>
      </c>
      <c r="V7" t="s">
        <v>279</v>
      </c>
      <c r="W7">
        <v>1</v>
      </c>
      <c r="X7" t="s">
        <v>291</v>
      </c>
      <c r="Z7" t="s">
        <v>291</v>
      </c>
      <c r="AD7" s="100" t="str">
        <f ca="1">IF($AD$1=0,"",IF(ROWS($AD$2:$AD6)&gt;$AD$1,"",INDEX(טבלה9[[#All],[שם היחידה]],MATCH(ROWS($AD$2:$AD6),טבלה9[[#All],[מיון]],0))))</f>
        <v>מינהל הדלק</v>
      </c>
      <c r="AF7" t="s">
        <v>580</v>
      </c>
    </row>
    <row r="8" spans="1:32">
      <c r="H8" t="s">
        <v>237</v>
      </c>
      <c r="P8" s="50" t="s">
        <v>227</v>
      </c>
      <c r="V8" t="s">
        <v>588</v>
      </c>
      <c r="X8" t="s">
        <v>292</v>
      </c>
      <c r="Z8" t="s">
        <v>292</v>
      </c>
      <c r="AD8" s="100" t="str">
        <f ca="1">IF($AD$1=0,"",IF(ROWS($AD$2:$AD7)&gt;$AD$1,"",INDEX(טבלה9[[#All],[שם היחידה]],MATCH(ROWS($AD$2:$AD7),טבלה9[[#All],[מיון]],0))))</f>
        <v/>
      </c>
    </row>
    <row r="9" spans="1:32">
      <c r="H9" t="s">
        <v>238</v>
      </c>
      <c r="X9" t="s">
        <v>293</v>
      </c>
      <c r="Z9" t="s">
        <v>293</v>
      </c>
      <c r="AD9" s="100" t="str">
        <f ca="1">IF($AD$1=0,"",IF(ROWS($AD$2:$AD8)&gt;$AD$1,"",INDEX(טבלה9[[#All],[שם היחידה]],MATCH(ROWS($AD$2:$AD8),טבלה9[[#All],[מיון]],0))))</f>
        <v/>
      </c>
    </row>
    <row r="10" spans="1:32">
      <c r="H10" t="s">
        <v>239</v>
      </c>
      <c r="X10" t="s">
        <v>297</v>
      </c>
      <c r="Z10" t="s">
        <v>297</v>
      </c>
      <c r="AD10" s="100" t="str">
        <f ca="1">IF($AD$1=0,"",IF(ROWS($AD$2:$AD9)&gt;$AD$1,"",INDEX(טבלה9[[#All],[שם היחידה]],MATCH(ROWS($AD$2:$AD9),טבלה9[[#All],[מיון]],0))))</f>
        <v/>
      </c>
    </row>
    <row r="11" spans="1:32">
      <c r="H11" t="s">
        <v>240</v>
      </c>
      <c r="X11" t="s">
        <v>294</v>
      </c>
      <c r="AD11" s="100" t="str">
        <f ca="1">IF($AD$1=0,"",IF(ROWS($AD$2:$AD10)&gt;$AD$1,"",INDEX(טבלה9[[#All],[שם היחידה]],MATCH(ROWS($AD$2:$AD10),טבלה9[[#All],[מיון]],0))))</f>
        <v/>
      </c>
    </row>
    <row r="12" spans="1:32">
      <c r="H12" t="s">
        <v>234</v>
      </c>
      <c r="X12" t="s">
        <v>295</v>
      </c>
      <c r="AD12" s="100" t="str">
        <f ca="1">IF($AD$1=0,"",IF(ROWS($AD$2:$AD11)&gt;$AD$1,"",INDEX(טבלה9[[#All],[שם היחידה]],MATCH(ROWS($AD$2:$AD11),טבלה9[[#All],[מיון]],0))))</f>
        <v/>
      </c>
    </row>
    <row r="13" spans="1:32">
      <c r="H13" t="s">
        <v>241</v>
      </c>
      <c r="X13" t="s">
        <v>308</v>
      </c>
      <c r="AD13" s="100" t="str">
        <f ca="1">IF($AD$1=0,"",IF(ROWS($AD$2:$AD12)&gt;$AD$1,"",INDEX(טבלה9[[#All],[שם היחידה]],MATCH(ROWS($AD$2:$AD12),טבלה9[[#All],[מיון]],0))))</f>
        <v/>
      </c>
    </row>
    <row r="14" spans="1:32">
      <c r="X14" t="s">
        <v>309</v>
      </c>
      <c r="AD14" s="100" t="str">
        <f ca="1">IF($AD$1=0,"",IF(ROWS($AD$2:$AD13)&gt;$AD$1,"",INDEX(טבלה9[[#All],[שם היחידה]],MATCH(ROWS($AD$2:$AD13),טבלה9[[#All],[מיון]],0))))</f>
        <v/>
      </c>
    </row>
    <row r="15" spans="1:32">
      <c r="A15" s="6"/>
      <c r="B15" s="6"/>
      <c r="X15" t="s">
        <v>310</v>
      </c>
      <c r="AD15" s="100" t="str">
        <f ca="1">IF($AD$1=0,"",IF(ROWS($AD$2:$AD14)&gt;$AD$1,"",INDEX(טבלה9[[#All],[שם היחידה]],MATCH(ROWS($AD$2:$AD14),טבלה9[[#All],[מיון]],0))))</f>
        <v/>
      </c>
    </row>
    <row r="16" spans="1:32">
      <c r="X16" t="s">
        <v>311</v>
      </c>
      <c r="AD16" s="100" t="str">
        <f ca="1">IF($AD$1=0,"",IF(ROWS($AD$2:$AD15)&gt;$AD$1,"",INDEX(טבלה9[[#All],[שם היחידה]],MATCH(ROWS($AD$2:$AD15),טבלה9[[#All],[מיון]],0))))</f>
        <v/>
      </c>
    </row>
    <row r="17" spans="1:30">
      <c r="X17" t="s">
        <v>312</v>
      </c>
      <c r="AD17" s="100" t="str">
        <f ca="1">IF($AD$1=0,"",IF(ROWS($AD$2:$AD16)&gt;$AD$1,"",INDEX(טבלה9[[#All],[שם היחידה]],MATCH(ROWS($AD$2:$AD16),טבלה9[[#All],[מיון]],0))))</f>
        <v/>
      </c>
    </row>
    <row r="18" spans="1:30">
      <c r="X18" t="s">
        <v>313</v>
      </c>
      <c r="AD18" s="100" t="str">
        <f ca="1">IF($AD$1=0,"",IF(ROWS($AD$2:$AD17)&gt;$AD$1,"",INDEX(טבלה9[[#All],[שם היחידה]],MATCH(ROWS($AD$2:$AD17),טבלה9[[#All],[מיון]],0))))</f>
        <v/>
      </c>
    </row>
    <row r="19" spans="1:30">
      <c r="X19" t="s">
        <v>314</v>
      </c>
      <c r="AD19" s="100" t="str">
        <f ca="1">IF($AD$1=0,"",IF(ROWS($AD$2:$AD18)&gt;$AD$1,"",INDEX(טבלה9[[#All],[שם היחידה]],MATCH(ROWS($AD$2:$AD18),טבלה9[[#All],[מיון]],0))))</f>
        <v/>
      </c>
    </row>
    <row r="20" spans="1:30" ht="15">
      <c r="A20" s="10"/>
      <c r="B20" s="10"/>
      <c r="X20" t="s">
        <v>315</v>
      </c>
      <c r="AD20" s="100" t="str">
        <f ca="1">IF($AD$1=0,"",IF(ROWS($AD$2:$AD19)&gt;$AD$1,"",INDEX(טבלה9[[#All],[שם היחידה]],MATCH(ROWS($AD$2:$AD19),טבלה9[[#All],[מיון]],0))))</f>
        <v/>
      </c>
    </row>
    <row r="21" spans="1:30">
      <c r="A21" s="11"/>
      <c r="B21" s="11"/>
      <c r="X21" t="s">
        <v>316</v>
      </c>
      <c r="AD21" s="100" t="str">
        <f ca="1">IF($AD$1=0,"",IF(ROWS($AD$2:$AD20)&gt;$AD$1,"",INDEX(טבלה9[[#All],[שם היחידה]],MATCH(ROWS($AD$2:$AD20),טבלה9[[#All],[מיון]],0))))</f>
        <v/>
      </c>
    </row>
    <row r="22" spans="1:30">
      <c r="A22" s="11"/>
      <c r="B22" s="11"/>
      <c r="X22" t="s">
        <v>317</v>
      </c>
      <c r="AD22" s="100" t="str">
        <f ca="1">IF($AD$1=0,"",IF(ROWS($AD$2:$AD21)&gt;$AD$1,"",INDEX(טבלה9[[#All],[שם היחידה]],MATCH(ROWS($AD$2:$AD21),טבלה9[[#All],[מיון]],0))))</f>
        <v/>
      </c>
    </row>
    <row r="23" spans="1:30">
      <c r="A23" s="11"/>
      <c r="B23" s="11"/>
      <c r="X23" t="s">
        <v>318</v>
      </c>
      <c r="AD23" s="100" t="str">
        <f ca="1">IF($AD$1=0,"",IF(ROWS($AD$2:$AD22)&gt;$AD$1,"",INDEX(טבלה9[[#All],[שם היחידה]],MATCH(ROWS($AD$2:$AD22),טבלה9[[#All],[מיון]],0))))</f>
        <v/>
      </c>
    </row>
    <row r="24" spans="1:30">
      <c r="A24" s="11"/>
      <c r="B24" s="11"/>
      <c r="X24" t="s">
        <v>319</v>
      </c>
      <c r="AD24" s="100" t="str">
        <f ca="1">IF($AD$1=0,"",IF(ROWS($AD$2:$AD23)&gt;$AD$1,"",INDEX(טבלה9[[#All],[שם היחידה]],MATCH(ROWS($AD$2:$AD23),טבלה9[[#All],[מיון]],0))))</f>
        <v/>
      </c>
    </row>
    <row r="25" spans="1:30">
      <c r="A25" s="11"/>
      <c r="B25" s="11"/>
      <c r="X25" t="s">
        <v>320</v>
      </c>
      <c r="AD25" s="100" t="str">
        <f ca="1">IF($AD$1=0,"",IF(ROWS($AD$2:$AD24)&gt;$AD$1,"",INDEX(טבלה9[[#All],[שם היחידה]],MATCH(ROWS($AD$2:$AD24),טבלה9[[#All],[מיון]],0))))</f>
        <v/>
      </c>
    </row>
    <row r="26" spans="1:30">
      <c r="X26" t="s">
        <v>321</v>
      </c>
      <c r="AD26" s="100" t="str">
        <f ca="1">IF($AD$1=0,"",IF(ROWS($AD$2:$AD25)&gt;$AD$1,"",INDEX(טבלה9[[#All],[שם היחידה]],MATCH(ROWS($AD$2:$AD25),טבלה9[[#All],[מיון]],0))))</f>
        <v/>
      </c>
    </row>
    <row r="27" spans="1:30">
      <c r="AD27" s="100" t="str">
        <f ca="1">IF($AD$1=0,"",IF(ROWS($AD$2:$AD26)&gt;$AD$1,"",INDEX(טבלה9[[#All],[שם היחידה]],MATCH(ROWS($AD$2:$AD26),טבלה9[[#All],[מיון]],0))))</f>
        <v/>
      </c>
    </row>
    <row r="28" spans="1:30">
      <c r="AD28" s="100" t="str">
        <f ca="1">IF($AD$1=0,"",IF(ROWS($AD$2:$AD27)&gt;$AD$1,"",INDEX(טבלה9[[#All],[שם היחידה]],MATCH(ROWS($AD$2:$AD27),טבלה9[[#All],[מיון]],0))))</f>
        <v/>
      </c>
    </row>
    <row r="29" spans="1:30">
      <c r="AD29" s="100" t="str">
        <f ca="1">IF($AD$1=0,"",IF(ROWS($AD$2:$AD28)&gt;$AD$1,"",INDEX(טבלה9[[#All],[שם היחידה]],MATCH(ROWS($AD$2:$AD28),טבלה9[[#All],[מיון]],0))))</f>
        <v/>
      </c>
    </row>
    <row r="30" spans="1:30">
      <c r="AD30" s="100" t="str">
        <f ca="1">IF($AD$1=0,"",IF(ROWS($AD$2:$AD29)&gt;$AD$1,"",INDEX(טבלה9[[#All],[שם היחידה]],MATCH(ROWS($AD$2:$AD29),טבלה9[[#All],[מיון]],0))))</f>
        <v/>
      </c>
    </row>
    <row r="31" spans="1:30">
      <c r="AD31" s="100" t="str">
        <f ca="1">IF($AD$1=0,"",IF(ROWS($AD$2:$AD30)&gt;$AD$1,"",INDEX(טבלה9[[#All],[שם היחידה]],MATCH(ROWS($AD$2:$AD30),טבלה9[[#All],[מיון]],0))))</f>
        <v/>
      </c>
    </row>
    <row r="32" spans="1:30">
      <c r="AD32" s="100" t="str">
        <f ca="1">IF($AD$1=0,"",IF(ROWS($AD$2:$AD31)&gt;$AD$1,"",INDEX(טבלה9[[#All],[שם היחידה]],MATCH(ROWS($AD$2:$AD31),טבלה9[[#All],[מיון]],0))))</f>
        <v/>
      </c>
    </row>
    <row r="33" spans="30:30">
      <c r="AD33" s="100" t="str">
        <f ca="1">IF($AD$1=0,"",IF(ROWS($AD$2:$AD32)&gt;$AD$1,"",INDEX(טבלה9[[#All],[שם היחידה]],MATCH(ROWS($AD$2:$AD32),טבלה9[[#All],[מיון]],0))))</f>
        <v/>
      </c>
    </row>
    <row r="34" spans="30:30">
      <c r="AD34" s="100" t="str">
        <f ca="1">IF($AD$1=0,"",IF(ROWS($AD$2:$AD33)&gt;$AD$1,"",INDEX(טבלה9[[#All],[שם היחידה]],MATCH(ROWS($AD$2:$AD33),טבלה9[[#All],[מיון]],0))))</f>
        <v/>
      </c>
    </row>
    <row r="35" spans="30:30">
      <c r="AD35" s="100" t="str">
        <f ca="1">IF($AD$1=0,"",IF(ROWS($AD$2:$AD34)&gt;$AD$1,"",INDEX(טבלה9[[#All],[שם היחידה]],MATCH(ROWS($AD$2:$AD34),טבלה9[[#All],[מיון]],0))))</f>
        <v/>
      </c>
    </row>
    <row r="36" spans="30:30">
      <c r="AD36" s="100" t="str">
        <f ca="1">IF($AD$1=0,"",IF(ROWS($AD$2:$AD35)&gt;$AD$1,"",INDEX(טבלה9[[#All],[שם היחידה]],MATCH(ROWS($AD$2:$AD35),טבלה9[[#All],[מיון]],0))))</f>
        <v/>
      </c>
    </row>
    <row r="37" spans="30:30">
      <c r="AD37" s="100" t="str">
        <f ca="1">IF($AD$1=0,"",IF(ROWS($AD$2:$AD36)&gt;$AD$1,"",INDEX(טבלה9[[#All],[שם היחידה]],MATCH(ROWS($AD$2:$AD36),טבלה9[[#All],[מיון]],0))))</f>
        <v/>
      </c>
    </row>
    <row r="38" spans="30:30">
      <c r="AD38" s="100" t="str">
        <f ca="1">IF($AD$1=0,"",IF(ROWS($AD$2:$AD37)&gt;$AD$1,"",INDEX(טבלה9[[#All],[שם היחידה]],MATCH(ROWS($AD$2:$AD37),טבלה9[[#All],[מיון]],0))))</f>
        <v/>
      </c>
    </row>
    <row r="39" spans="30:30">
      <c r="AD39" s="100" t="str">
        <f ca="1">IF($AD$1=0,"",IF(ROWS($AD$2:$AD38)&gt;$AD$1,"",INDEX(טבלה9[[#All],[שם היחידה]],MATCH(ROWS($AD$2:$AD38),טבלה9[[#All],[מיון]],0))))</f>
        <v/>
      </c>
    </row>
    <row r="40" spans="30:30">
      <c r="AD40" s="100" t="str">
        <f ca="1">IF($AD$1=0,"",IF(ROWS($AD$2:$AD39)&gt;$AD$1,"",INDEX(טבלה9[[#All],[שם היחידה]],MATCH(ROWS($AD$2:$AD39),טבלה9[[#All],[מיון]],0))))</f>
        <v/>
      </c>
    </row>
    <row r="41" spans="30:30">
      <c r="AD41" s="100" t="str">
        <f ca="1">IF($AD$1=0,"",IF(ROWS($AD$2:$AD40)&gt;$AD$1,"",INDEX(טבלה9[[#All],[שם היחידה]],MATCH(ROWS($AD$2:$AD40),טבלה9[[#All],[מיון]],0))))</f>
        <v/>
      </c>
    </row>
    <row r="42" spans="30:30">
      <c r="AD42" s="100" t="str">
        <f ca="1">IF($AD$1=0,"",IF(ROWS($AD$2:$AD41)&gt;$AD$1,"",INDEX(טבלה9[[#All],[שם היחידה]],MATCH(ROWS($AD$2:$AD41),טבלה9[[#All],[מיון]],0))))</f>
        <v/>
      </c>
    </row>
    <row r="43" spans="30:30">
      <c r="AD43" s="100" t="str">
        <f ca="1">IF($AD$1=0,"",IF(ROWS($AD$2:$AD42)&gt;$AD$1,"",INDEX(טבלה9[[#All],[שם היחידה]],MATCH(ROWS($AD$2:$AD42),טבלה9[[#All],[מיון]],0))))</f>
        <v/>
      </c>
    </row>
    <row r="44" spans="30:30">
      <c r="AD44" s="100" t="str">
        <f ca="1">IF($AD$1=0,"",IF(ROWS($AD$2:$AD43)&gt;$AD$1,"",INDEX(טבלה9[[#All],[שם היחידה]],MATCH(ROWS($AD$2:$AD43),טבלה9[[#All],[מיון]],0))))</f>
        <v/>
      </c>
    </row>
    <row r="45" spans="30:30">
      <c r="AD45" s="100" t="str">
        <f ca="1">IF($AD$1=0,"",IF(ROWS($AD$2:$AD44)&gt;$AD$1,"",INDEX(טבלה9[[#All],[שם היחידה]],MATCH(ROWS($AD$2:$AD44),טבלה9[[#All],[מיון]],0))))</f>
        <v/>
      </c>
    </row>
    <row r="46" spans="30:30">
      <c r="AD46" s="100" t="str">
        <f ca="1">IF($AD$1=0,"",IF(ROWS($AD$2:$AD45)&gt;$AD$1,"",INDEX(טבלה9[[#All],[שם היחידה]],MATCH(ROWS($AD$2:$AD45),טבלה9[[#All],[מיון]],0))))</f>
        <v/>
      </c>
    </row>
    <row r="47" spans="30:30">
      <c r="AD47" s="100" t="str">
        <f ca="1">IF($AD$1=0,"",IF(ROWS($AD$2:$AD46)&gt;$AD$1,"",INDEX(טבלה9[[#All],[שם היחידה]],MATCH(ROWS($AD$2:$AD46),טבלה9[[#All],[מיון]],0))))</f>
        <v/>
      </c>
    </row>
    <row r="48" spans="30:30">
      <c r="AD48" s="100" t="str">
        <f ca="1">IF($AD$1=0,"",IF(ROWS($AD$2:$AD47)&gt;$AD$1,"",INDEX(טבלה9[[#All],[שם היחידה]],MATCH(ROWS($AD$2:$AD47),טבלה9[[#All],[מיון]],0))))</f>
        <v/>
      </c>
    </row>
    <row r="49" spans="30:30">
      <c r="AD49" s="100" t="str">
        <f ca="1">IF($AD$1=0,"",IF(ROWS($AD$2:$AD48)&gt;$AD$1,"",INDEX(טבלה9[[#All],[שם היחידה]],MATCH(ROWS($AD$2:$AD48),טבלה9[[#All],[מיון]],0))))</f>
        <v/>
      </c>
    </row>
    <row r="50" spans="30:30">
      <c r="AD50" s="100" t="str">
        <f ca="1">IF($AD$1=0,"",IF(ROWS($AD$2:$AD49)&gt;$AD$1,"",INDEX(טבלה9[[#All],[שם היחידה]],MATCH(ROWS($AD$2:$AD49),טבלה9[[#All],[מיון]],0))))</f>
        <v/>
      </c>
    </row>
    <row r="51" spans="30:30">
      <c r="AD51" s="100" t="str">
        <f ca="1">IF($AD$1=0,"",IF(ROWS($AD$2:$AD50)&gt;$AD$1,"",INDEX(טבלה9[[#All],[שם היחידה]],MATCH(ROWS($AD$2:$AD50),טבלה9[[#All],[מיון]],0))))</f>
        <v/>
      </c>
    </row>
    <row r="52" spans="30:30">
      <c r="AD52" s="100" t="str">
        <f ca="1">IF($AD$1=0,"",IF(ROWS($AD$2:$AD51)&gt;$AD$1,"",INDEX(טבלה9[[#All],[שם היחידה]],MATCH(ROWS($AD$2:$AD51),טבלה9[[#All],[מיון]],0))))</f>
        <v/>
      </c>
    </row>
    <row r="53" spans="30:30">
      <c r="AD53" s="100" t="str">
        <f ca="1">IF($AD$1=0,"",IF(ROWS($AD$2:$AD52)&gt;$AD$1,"",INDEX(טבלה9[[#All],[שם היחידה]],MATCH(ROWS($AD$2:$AD52),טבלה9[[#All],[מיון]],0))))</f>
        <v/>
      </c>
    </row>
    <row r="54" spans="30:30">
      <c r="AD54" s="100" t="str">
        <f ca="1">IF($AD$1=0,"",IF(ROWS($AD$2:$AD53)&gt;$AD$1,"",INDEX(טבלה9[[#All],[שם היחידה]],MATCH(ROWS($AD$2:$AD53),טבלה9[[#All],[מיון]],0))))</f>
        <v/>
      </c>
    </row>
    <row r="55" spans="30:30">
      <c r="AD55" s="100" t="str">
        <f ca="1">IF($AD$1=0,"",IF(ROWS($AD$2:$AD54)&gt;$AD$1,"",INDEX(טבלה9[[#All],[שם היחידה]],MATCH(ROWS($AD$2:$AD54),טבלה9[[#All],[מיון]],0))))</f>
        <v/>
      </c>
    </row>
    <row r="56" spans="30:30">
      <c r="AD56" s="100" t="str">
        <f ca="1">IF($AD$1=0,"",IF(ROWS($AD$2:$AD55)&gt;$AD$1,"",INDEX(טבלה9[[#All],[שם היחידה]],MATCH(ROWS($AD$2:$AD55),טבלה9[[#All],[מיון]],0))))</f>
        <v/>
      </c>
    </row>
    <row r="57" spans="30:30">
      <c r="AD57" s="100" t="str">
        <f ca="1">IF($AD$1=0,"",IF(ROWS($AD$2:$AD56)&gt;$AD$1,"",INDEX(טבלה9[[#All],[שם היחידה]],MATCH(ROWS($AD$2:$AD56),טבלה9[[#All],[מיון]],0))))</f>
        <v/>
      </c>
    </row>
    <row r="58" spans="30:30">
      <c r="AD58" s="100" t="str">
        <f ca="1">IF($AD$1=0,"",IF(ROWS($AD$2:$AD57)&gt;$AD$1,"",INDEX(טבלה9[[#All],[שם היחידה]],MATCH(ROWS($AD$2:$AD57),טבלה9[[#All],[מיון]],0))))</f>
        <v/>
      </c>
    </row>
    <row r="59" spans="30:30">
      <c r="AD59" s="100" t="str">
        <f ca="1">IF($AD$1=0,"",IF(ROWS($AD$2:$AD58)&gt;$AD$1,"",INDEX(טבלה9[[#All],[שם היחידה]],MATCH(ROWS($AD$2:$AD58),טבלה9[[#All],[מיון]],0))))</f>
        <v/>
      </c>
    </row>
    <row r="60" spans="30:30">
      <c r="AD60" s="100" t="str">
        <f ca="1">IF($AD$1=0,"",IF(ROWS($AD$2:$AD59)&gt;$AD$1,"",INDEX(טבלה9[[#All],[שם היחידה]],MATCH(ROWS($AD$2:$AD59),טבלה9[[#All],[מיון]],0))))</f>
        <v/>
      </c>
    </row>
    <row r="61" spans="30:30">
      <c r="AD61" s="100" t="str">
        <f ca="1">IF($AD$1=0,"",IF(ROWS($AD$2:$AD60)&gt;$AD$1,"",INDEX(טבלה9[[#All],[שם היחידה]],MATCH(ROWS($AD$2:$AD60),טבלה9[[#All],[מיון]],0))))</f>
        <v/>
      </c>
    </row>
    <row r="62" spans="30:30">
      <c r="AD62" s="100" t="str">
        <f ca="1">IF($AD$1=0,"",IF(ROWS($AD$2:$AD61)&gt;$AD$1,"",INDEX(טבלה9[[#All],[שם היחידה]],MATCH(ROWS($AD$2:$AD61),טבלה9[[#All],[מיון]],0))))</f>
        <v/>
      </c>
    </row>
    <row r="63" spans="30:30">
      <c r="AD63" s="100" t="str">
        <f ca="1">IF($AD$1=0,"",IF(ROWS($AD$2:$AD62)&gt;$AD$1,"",INDEX(טבלה9[[#All],[שם היחידה]],MATCH(ROWS($AD$2:$AD62),טבלה9[[#All],[מיון]],0))))</f>
        <v/>
      </c>
    </row>
    <row r="64" spans="30:30">
      <c r="AD64" s="100" t="str">
        <f ca="1">IF($AD$1=0,"",IF(ROWS($AD$2:$AD63)&gt;$AD$1,"",INDEX(טבלה9[[#All],[שם היחידה]],MATCH(ROWS($AD$2:$AD63),טבלה9[[#All],[מיון]],0))))</f>
        <v/>
      </c>
    </row>
    <row r="65" spans="30:30">
      <c r="AD65" s="100" t="str">
        <f ca="1">IF($AD$1=0,"",IF(ROWS($AD$2:$AD64)&gt;$AD$1,"",INDEX(טבלה9[[#All],[שם היחידה]],MATCH(ROWS($AD$2:$AD64),טבלה9[[#All],[מיון]],0))))</f>
        <v/>
      </c>
    </row>
    <row r="66" spans="30:30">
      <c r="AD66" s="100" t="str">
        <f ca="1">IF($AD$1=0,"",IF(ROWS($AD$2:$AD65)&gt;$AD$1,"",INDEX(טבלה9[[#All],[שם היחידה]],MATCH(ROWS($AD$2:$AD65),טבלה9[[#All],[מיון]],0))))</f>
        <v/>
      </c>
    </row>
    <row r="67" spans="30:30">
      <c r="AD67" s="100" t="str">
        <f ca="1">IF($AD$1=0,"",IF(ROWS($AD$2:$AD66)&gt;$AD$1,"",INDEX(טבלה9[[#All],[שם היחידה]],MATCH(ROWS($AD$2:$AD66),טבלה9[[#All],[מיון]],0))))</f>
        <v/>
      </c>
    </row>
    <row r="68" spans="30:30">
      <c r="AD68" s="100" t="str">
        <f ca="1">IF($AD$1=0,"",IF(ROWS($AD$2:$AD67)&gt;$AD$1,"",INDEX(טבלה9[[#All],[שם היחידה]],MATCH(ROWS($AD$2:$AD67),טבלה9[[#All],[מיון]],0))))</f>
        <v/>
      </c>
    </row>
    <row r="69" spans="30:30">
      <c r="AD69" s="100" t="str">
        <f ca="1">IF($AD$1=0,"",IF(ROWS($AD$2:$AD68)&gt;$AD$1,"",INDEX(טבלה9[[#All],[שם היחידה]],MATCH(ROWS($AD$2:$AD68),טבלה9[[#All],[מיון]],0))))</f>
        <v/>
      </c>
    </row>
    <row r="70" spans="30:30">
      <c r="AD70" s="100" t="str">
        <f ca="1">IF($AD$1=0,"",IF(ROWS($AD$2:$AD69)&gt;$AD$1,"",INDEX(טבלה9[[#All],[שם היחידה]],MATCH(ROWS($AD$2:$AD69),טבלה9[[#All],[מיון]],0))))</f>
        <v/>
      </c>
    </row>
    <row r="71" spans="30:30">
      <c r="AD71" s="100" t="str">
        <f ca="1">IF($AD$1=0,"",IF(ROWS($AD$2:$AD70)&gt;$AD$1,"",INDEX(טבלה9[[#All],[שם היחידה]],MATCH(ROWS($AD$2:$AD70),טבלה9[[#All],[מיון]],0))))</f>
        <v/>
      </c>
    </row>
    <row r="72" spans="30:30">
      <c r="AD72" s="100" t="str">
        <f ca="1">IF($AD$1=0,"",IF(ROWS($AD$2:$AD71)&gt;$AD$1,"",INDEX(טבלה9[[#All],[שם היחידה]],MATCH(ROWS($AD$2:$AD71),טבלה9[[#All],[מיון]],0))))</f>
        <v/>
      </c>
    </row>
    <row r="73" spans="30:30">
      <c r="AD73" s="100" t="str">
        <f ca="1">IF($AD$1=0,"",IF(ROWS($AD$2:$AD72)&gt;$AD$1,"",INDEX(טבלה9[[#All],[שם היחידה]],MATCH(ROWS($AD$2:$AD72),טבלה9[[#All],[מיון]],0))))</f>
        <v/>
      </c>
    </row>
    <row r="74" spans="30:30">
      <c r="AD74" s="100" t="str">
        <f ca="1">IF($AD$1=0,"",IF(ROWS($AD$2:$AD73)&gt;$AD$1,"",INDEX(טבלה9[[#All],[שם היחידה]],MATCH(ROWS($AD$2:$AD73),טבלה9[[#All],[מיון]],0))))</f>
        <v/>
      </c>
    </row>
    <row r="75" spans="30:30">
      <c r="AD75" s="100" t="str">
        <f ca="1">IF($AD$1=0,"",IF(ROWS($AD$2:$AD74)&gt;$AD$1,"",INDEX(טבלה9[[#All],[שם היחידה]],MATCH(ROWS($AD$2:$AD74),טבלה9[[#All],[מיון]],0))))</f>
        <v/>
      </c>
    </row>
    <row r="76" spans="30:30">
      <c r="AD76" s="100" t="str">
        <f ca="1">IF($AD$1=0,"",IF(ROWS($AD$2:$AD75)&gt;$AD$1,"",INDEX(טבלה9[[#All],[שם היחידה]],MATCH(ROWS($AD$2:$AD75),טבלה9[[#All],[מיון]],0))))</f>
        <v/>
      </c>
    </row>
    <row r="77" spans="30:30">
      <c r="AD77" s="100" t="str">
        <f ca="1">IF($AD$1=0,"",IF(ROWS($AD$2:$AD76)&gt;$AD$1,"",INDEX(טבלה9[[#All],[שם היחידה]],MATCH(ROWS($AD$2:$AD76),טבלה9[[#All],[מיון]],0))))</f>
        <v/>
      </c>
    </row>
    <row r="78" spans="30:30">
      <c r="AD78" s="100" t="str">
        <f ca="1">IF($AD$1=0,"",IF(ROWS($AD$2:$AD77)&gt;$AD$1,"",INDEX(טבלה9[[#All],[שם היחידה]],MATCH(ROWS($AD$2:$AD77),טבלה9[[#All],[מיון]],0))))</f>
        <v/>
      </c>
    </row>
    <row r="79" spans="30:30">
      <c r="AD79" s="100" t="str">
        <f ca="1">IF($AD$1=0,"",IF(ROWS($AD$2:$AD78)&gt;$AD$1,"",INDEX(טבלה9[[#All],[שם היחידה]],MATCH(ROWS($AD$2:$AD78),טבלה9[[#All],[מיון]],0))))</f>
        <v/>
      </c>
    </row>
    <row r="80" spans="30:30">
      <c r="AD80" s="100" t="str">
        <f ca="1">IF($AD$1=0,"",IF(ROWS($AD$2:$AD79)&gt;$AD$1,"",INDEX(טבלה9[[#All],[שם היחידה]],MATCH(ROWS($AD$2:$AD79),טבלה9[[#All],[מיון]],0))))</f>
        <v/>
      </c>
    </row>
    <row r="81" spans="30:30">
      <c r="AD81" s="100" t="str">
        <f ca="1">IF($AD$1=0,"",IF(ROWS($AD$2:$AD80)&gt;$AD$1,"",INDEX(טבלה9[[#All],[שם היחידה]],MATCH(ROWS($AD$2:$AD80),טבלה9[[#All],[מיון]],0))))</f>
        <v/>
      </c>
    </row>
    <row r="82" spans="30:30">
      <c r="AD82" s="100" t="str">
        <f ca="1">IF($AD$1=0,"",IF(ROWS($AD$2:$AD81)&gt;$AD$1,"",INDEX(טבלה9[[#All],[שם היחידה]],MATCH(ROWS($AD$2:$AD81),טבלה9[[#All],[מיון]],0))))</f>
        <v/>
      </c>
    </row>
    <row r="83" spans="30:30">
      <c r="AD83" s="100" t="str">
        <f ca="1">IF($AD$1=0,"",IF(ROWS($AD$2:$AD82)&gt;$AD$1,"",INDEX(טבלה9[[#All],[שם היחידה]],MATCH(ROWS($AD$2:$AD82),טבלה9[[#All],[מיון]],0))))</f>
        <v/>
      </c>
    </row>
    <row r="84" spans="30:30">
      <c r="AD84" s="100" t="str">
        <f ca="1">IF($AD$1=0,"",IF(ROWS($AD$2:$AD83)&gt;$AD$1,"",INDEX(טבלה9[[#All],[שם היחידה]],MATCH(ROWS($AD$2:$AD83),טבלה9[[#All],[מיון]],0))))</f>
        <v/>
      </c>
    </row>
    <row r="85" spans="30:30">
      <c r="AD85" s="100" t="str">
        <f ca="1">IF($AD$1=0,"",IF(ROWS($AD$2:$AD84)&gt;$AD$1,"",INDEX(טבלה9[[#All],[שם היחידה]],MATCH(ROWS($AD$2:$AD84),טבלה9[[#All],[מיון]],0))))</f>
        <v/>
      </c>
    </row>
    <row r="86" spans="30:30">
      <c r="AD86" s="100" t="str">
        <f ca="1">IF($AD$1=0,"",IF(ROWS($AD$2:$AD85)&gt;$AD$1,"",INDEX(טבלה9[[#All],[שם היחידה]],MATCH(ROWS($AD$2:$AD85),טבלה9[[#All],[מיון]],0))))</f>
        <v/>
      </c>
    </row>
    <row r="87" spans="30:30">
      <c r="AD87" s="100" t="str">
        <f ca="1">IF($AD$1=0,"",IF(ROWS($AD$2:$AD86)&gt;$AD$1,"",INDEX(טבלה9[[#All],[שם היחידה]],MATCH(ROWS($AD$2:$AD86),טבלה9[[#All],[מיון]],0))))</f>
        <v/>
      </c>
    </row>
    <row r="88" spans="30:30">
      <c r="AD88" s="100" t="str">
        <f ca="1">IF($AD$1=0,"",IF(ROWS($AD$2:$AD87)&gt;$AD$1,"",INDEX(טבלה9[[#All],[שם היחידה]],MATCH(ROWS($AD$2:$AD87),טבלה9[[#All],[מיון]],0))))</f>
        <v/>
      </c>
    </row>
    <row r="89" spans="30:30">
      <c r="AD89" s="100" t="str">
        <f ca="1">IF($AD$1=0,"",IF(ROWS($AD$2:$AD88)&gt;$AD$1,"",INDEX(טבלה9[[#All],[שם היחידה]],MATCH(ROWS($AD$2:$AD88),טבלה9[[#All],[מיון]],0))))</f>
        <v/>
      </c>
    </row>
    <row r="90" spans="30:30">
      <c r="AD90" s="100" t="str">
        <f ca="1">IF($AD$1=0,"",IF(ROWS($AD$2:$AD89)&gt;$AD$1,"",INDEX(טבלה9[[#All],[שם היחידה]],MATCH(ROWS($AD$2:$AD89),טבלה9[[#All],[מיון]],0))))</f>
        <v/>
      </c>
    </row>
    <row r="91" spans="30:30">
      <c r="AD91" s="100" t="str">
        <f ca="1">IF($AD$1=0,"",IF(ROWS($AD$2:$AD90)&gt;$AD$1,"",INDEX(טבלה9[[#All],[שם היחידה]],MATCH(ROWS($AD$2:$AD90),טבלה9[[#All],[מיון]],0))))</f>
        <v/>
      </c>
    </row>
    <row r="92" spans="30:30">
      <c r="AD92" s="100" t="str">
        <f ca="1">IF($AD$1=0,"",IF(ROWS($AD$2:$AD91)&gt;$AD$1,"",INDEX(טבלה9[[#All],[שם היחידה]],MATCH(ROWS($AD$2:$AD91),טבלה9[[#All],[מיון]],0))))</f>
        <v/>
      </c>
    </row>
    <row r="93" spans="30:30">
      <c r="AD93" s="100" t="str">
        <f ca="1">IF($AD$1=0,"",IF(ROWS($AD$2:$AD92)&gt;$AD$1,"",INDEX(טבלה9[[#All],[שם היחידה]],MATCH(ROWS($AD$2:$AD92),טבלה9[[#All],[מיון]],0))))</f>
        <v/>
      </c>
    </row>
    <row r="94" spans="30:30">
      <c r="AD94" s="100" t="str">
        <f ca="1">IF($AD$1=0,"",IF(ROWS($AD$2:$AD93)&gt;$AD$1,"",INDEX(טבלה9[[#All],[שם היחידה]],MATCH(ROWS($AD$2:$AD93),טבלה9[[#All],[מיון]],0))))</f>
        <v/>
      </c>
    </row>
    <row r="95" spans="30:30">
      <c r="AD95" s="100" t="str">
        <f ca="1">IF($AD$1=0,"",IF(ROWS($AD$2:$AD94)&gt;$AD$1,"",INDEX(טבלה9[[#All],[שם היחידה]],MATCH(ROWS($AD$2:$AD94),טבלה9[[#All],[מיון]],0))))</f>
        <v/>
      </c>
    </row>
    <row r="96" spans="30:30">
      <c r="AD96" s="100" t="str">
        <f ca="1">IF($AD$1=0,"",IF(ROWS($AD$2:$AD95)&gt;$AD$1,"",INDEX(טבלה9[[#All],[שם היחידה]],MATCH(ROWS($AD$2:$AD95),טבלה9[[#All],[מיון]],0))))</f>
        <v/>
      </c>
    </row>
    <row r="97" spans="30:30">
      <c r="AD97" s="100" t="str">
        <f ca="1">IF($AD$1=0,"",IF(ROWS($AD$2:$AD96)&gt;$AD$1,"",INDEX(טבלה9[[#All],[שם היחידה]],MATCH(ROWS($AD$2:$AD96),טבלה9[[#All],[מיון]],0))))</f>
        <v/>
      </c>
    </row>
    <row r="98" spans="30:30">
      <c r="AD98" s="100" t="str">
        <f ca="1">IF($AD$1=0,"",IF(ROWS($AD$2:$AD97)&gt;$AD$1,"",INDEX(טבלה9[[#All],[שם היחידה]],MATCH(ROWS($AD$2:$AD97),טבלה9[[#All],[מיון]],0))))</f>
        <v/>
      </c>
    </row>
    <row r="99" spans="30:30">
      <c r="AD99" s="100" t="str">
        <f ca="1">IF($AD$1=0,"",IF(ROWS($AD$2:$AD98)&gt;$AD$1,"",INDEX(טבלה9[[#All],[שם היחידה]],MATCH(ROWS($AD$2:$AD98),טבלה9[[#All],[מיון]],0))))</f>
        <v/>
      </c>
    </row>
    <row r="100" spans="30:30">
      <c r="AD100" s="100" t="str">
        <f ca="1">IF($AD$1=0,"",IF(ROWS($AD$2:$AD99)&gt;$AD$1,"",INDEX(טבלה9[[#All],[שם היחידה]],MATCH(ROWS($AD$2:$AD99),טבלה9[[#All],[מיון]],0))))</f>
        <v/>
      </c>
    </row>
    <row r="101" spans="30:30">
      <c r="AD101" s="100" t="str">
        <f ca="1">IF($AD$1=0,"",IF(ROWS($AD$2:$AD100)&gt;$AD$1,"",INDEX(טבלה9[[#All],[שם היחידה]],MATCH(ROWS($AD$2:$AD100),טבלה9[[#All],[מיון]],0))))</f>
        <v/>
      </c>
    </row>
    <row r="102" spans="30:30">
      <c r="AD102" s="100" t="str">
        <f ca="1">IF($AD$1=0,"",IF(ROWS($AD$2:$AD101)&gt;$AD$1,"",INDEX(טבלה9[[#All],[שם היחידה]],MATCH(ROWS($AD$2:$AD101),טבלה9[[#All],[מיון]],0))))</f>
        <v/>
      </c>
    </row>
    <row r="103" spans="30:30">
      <c r="AD103" s="100" t="str">
        <f ca="1">IF($AD$1=0,"",IF(ROWS($AD$2:$AD102)&gt;$AD$1,"",INDEX(טבלה9[[#All],[שם היחידה]],MATCH(ROWS($AD$2:$AD102),טבלה9[[#All],[מיון]],0))))</f>
        <v/>
      </c>
    </row>
    <row r="104" spans="30:30">
      <c r="AD104" s="100" t="str">
        <f ca="1">IF($AD$1=0,"",IF(ROWS($AD$2:$AD103)&gt;$AD$1,"",INDEX(טבלה9[[#All],[שם היחידה]],MATCH(ROWS($AD$2:$AD103),טבלה9[[#All],[מיון]],0))))</f>
        <v/>
      </c>
    </row>
    <row r="105" spans="30:30">
      <c r="AD105" s="100" t="str">
        <f ca="1">IF($AD$1=0,"",IF(ROWS($AD$2:$AD104)&gt;$AD$1,"",INDEX(טבלה9[[#All],[שם היחידה]],MATCH(ROWS($AD$2:$AD104),טבלה9[[#All],[מיון]],0))))</f>
        <v/>
      </c>
    </row>
    <row r="106" spans="30:30">
      <c r="AD106" s="100" t="str">
        <f ca="1">IF($AD$1=0,"",IF(ROWS($AD$2:$AD105)&gt;$AD$1,"",INDEX(טבלה9[[#All],[שם היחידה]],MATCH(ROWS($AD$2:$AD105),טבלה9[[#All],[מיון]],0))))</f>
        <v/>
      </c>
    </row>
    <row r="107" spans="30:30">
      <c r="AD107" s="100" t="str">
        <f ca="1">IF($AD$1=0,"",IF(ROWS($AD$2:$AD106)&gt;$AD$1,"",INDEX(טבלה9[[#All],[שם היחידה]],MATCH(ROWS($AD$2:$AD106),טבלה9[[#All],[מיון]],0))))</f>
        <v/>
      </c>
    </row>
    <row r="108" spans="30:30">
      <c r="AD108" s="100" t="str">
        <f ca="1">IF($AD$1=0,"",IF(ROWS($AD$2:$AD107)&gt;$AD$1,"",INDEX(טבלה9[[#All],[שם היחידה]],MATCH(ROWS($AD$2:$AD107),טבלה9[[#All],[מיון]],0))))</f>
        <v/>
      </c>
    </row>
    <row r="109" spans="30:30">
      <c r="AD109" s="100" t="str">
        <f ca="1">IF($AD$1=0,"",IF(ROWS($AD$2:$AD108)&gt;$AD$1,"",INDEX(טבלה9[[#All],[שם היחידה]],MATCH(ROWS($AD$2:$AD108),טבלה9[[#All],[מיון]],0))))</f>
        <v/>
      </c>
    </row>
    <row r="110" spans="30:30">
      <c r="AD110" s="100" t="str">
        <f ca="1">IF($AD$1=0,"",IF(ROWS($AD$2:$AD109)&gt;$AD$1,"",INDEX(טבלה9[[#All],[שם היחידה]],MATCH(ROWS($AD$2:$AD109),טבלה9[[#All],[מיון]],0))))</f>
        <v/>
      </c>
    </row>
    <row r="111" spans="30:30">
      <c r="AD111" s="100" t="str">
        <f ca="1">IF($AD$1=0,"",IF(ROWS($AD$2:$AD110)&gt;$AD$1,"",INDEX(טבלה9[[#All],[שם היחידה]],MATCH(ROWS($AD$2:$AD110),טבלה9[[#All],[מיון]],0))))</f>
        <v/>
      </c>
    </row>
    <row r="112" spans="30:30">
      <c r="AD112" s="100" t="str">
        <f ca="1">IF($AD$1=0,"",IF(ROWS($AD$2:$AD111)&gt;$AD$1,"",INDEX(טבלה9[[#All],[שם היחידה]],MATCH(ROWS($AD$2:$AD111),טבלה9[[#All],[מיון]],0))))</f>
        <v/>
      </c>
    </row>
    <row r="113" spans="30:30">
      <c r="AD113" s="100" t="str">
        <f ca="1">IF($AD$1=0,"",IF(ROWS($AD$2:$AD112)&gt;$AD$1,"",INDEX(טבלה9[[#All],[שם היחידה]],MATCH(ROWS($AD$2:$AD112),טבלה9[[#All],[מיון]],0))))</f>
        <v/>
      </c>
    </row>
    <row r="114" spans="30:30">
      <c r="AD114" s="100" t="str">
        <f ca="1">IF($AD$1=0,"",IF(ROWS($AD$2:$AD113)&gt;$AD$1,"",INDEX(טבלה9[[#All],[שם היחידה]],MATCH(ROWS($AD$2:$AD113),טבלה9[[#All],[מיון]],0))))</f>
        <v/>
      </c>
    </row>
    <row r="115" spans="30:30">
      <c r="AD115" s="100" t="str">
        <f ca="1">IF($AD$1=0,"",IF(ROWS($AD$2:$AD114)&gt;$AD$1,"",INDEX(טבלה9[[#All],[שם היחידה]],MATCH(ROWS($AD$2:$AD114),טבלה9[[#All],[מיון]],0))))</f>
        <v/>
      </c>
    </row>
    <row r="116" spans="30:30">
      <c r="AD116" s="100" t="str">
        <f ca="1">IF($AD$1=0,"",IF(ROWS($AD$2:$AD115)&gt;$AD$1,"",INDEX(טבלה9[[#All],[שם היחידה]],MATCH(ROWS($AD$2:$AD115),טבלה9[[#All],[מיון]],0))))</f>
        <v/>
      </c>
    </row>
    <row r="117" spans="30:30">
      <c r="AD117" s="100" t="str">
        <f ca="1">IF($AD$1=0,"",IF(ROWS($AD$2:$AD116)&gt;$AD$1,"",INDEX(טבלה9[[#All],[שם היחידה]],MATCH(ROWS($AD$2:$AD116),טבלה9[[#All],[מיון]],0))))</f>
        <v/>
      </c>
    </row>
    <row r="118" spans="30:30">
      <c r="AD118" s="100" t="str">
        <f ca="1">IF($AD$1=0,"",IF(ROWS($AD$2:$AD117)&gt;$AD$1,"",INDEX(טבלה9[[#All],[שם היחידה]],MATCH(ROWS($AD$2:$AD117),טבלה9[[#All],[מיון]],0))))</f>
        <v/>
      </c>
    </row>
    <row r="119" spans="30:30">
      <c r="AD119" s="100" t="str">
        <f ca="1">IF($AD$1=0,"",IF(ROWS($AD$2:$AD118)&gt;$AD$1,"",INDEX(טבלה9[[#All],[שם היחידה]],MATCH(ROWS($AD$2:$AD118),טבלה9[[#All],[מיון]],0))))</f>
        <v/>
      </c>
    </row>
    <row r="120" spans="30:30">
      <c r="AD120" s="100" t="str">
        <f ca="1">IF($AD$1=0,"",IF(ROWS($AD$2:$AD119)&gt;$AD$1,"",INDEX(טבלה9[[#All],[שם היחידה]],MATCH(ROWS($AD$2:$AD119),טבלה9[[#All],[מיון]],0))))</f>
        <v/>
      </c>
    </row>
    <row r="121" spans="30:30">
      <c r="AD121" s="100" t="str">
        <f ca="1">IF($AD$1=0,"",IF(ROWS($AD$2:$AD120)&gt;$AD$1,"",INDEX(טבלה9[[#All],[שם היחידה]],MATCH(ROWS($AD$2:$AD120),טבלה9[[#All],[מיון]],0))))</f>
        <v/>
      </c>
    </row>
    <row r="122" spans="30:30">
      <c r="AD122" s="100" t="str">
        <f ca="1">IF($AD$1=0,"",IF(ROWS($AD$2:$AD121)&gt;$AD$1,"",INDEX(טבלה9[[#All],[שם היחידה]],MATCH(ROWS($AD$2:$AD121),טבלה9[[#All],[מיון]],0))))</f>
        <v/>
      </c>
    </row>
    <row r="123" spans="30:30">
      <c r="AD123" s="100" t="str">
        <f ca="1">IF($AD$1=0,"",IF(ROWS($AD$2:$AD122)&gt;$AD$1,"",INDEX(טבלה9[[#All],[שם היחידה]],MATCH(ROWS($AD$2:$AD122),טבלה9[[#All],[מיון]],0))))</f>
        <v/>
      </c>
    </row>
    <row r="124" spans="30:30">
      <c r="AD124" s="100" t="str">
        <f ca="1">IF($AD$1=0,"",IF(ROWS($AD$2:$AD123)&gt;$AD$1,"",INDEX(טבלה9[[#All],[שם היחידה]],MATCH(ROWS($AD$2:$AD123),טבלה9[[#All],[מיון]],0))))</f>
        <v/>
      </c>
    </row>
    <row r="125" spans="30:30">
      <c r="AD125" s="100" t="str">
        <f ca="1">IF($AD$1=0,"",IF(ROWS($AD$2:$AD124)&gt;$AD$1,"",INDEX(טבלה9[[#All],[שם היחידה]],MATCH(ROWS($AD$2:$AD124),טבלה9[[#All],[מיון]],0))))</f>
        <v/>
      </c>
    </row>
    <row r="126" spans="30:30">
      <c r="AD126" s="100" t="str">
        <f ca="1">IF($AD$1=0,"",IF(ROWS($AD$2:$AD125)&gt;$AD$1,"",INDEX(טבלה9[[#All],[שם היחידה]],MATCH(ROWS($AD$2:$AD125),טבלה9[[#All],[מיון]],0))))</f>
        <v/>
      </c>
    </row>
    <row r="127" spans="30:30">
      <c r="AD127" s="100" t="str">
        <f ca="1">IF($AD$1=0,"",IF(ROWS($AD$2:$AD126)&gt;$AD$1,"",INDEX(טבלה9[[#All],[שם היחידה]],MATCH(ROWS($AD$2:$AD126),טבלה9[[#All],[מיון]],0))))</f>
        <v/>
      </c>
    </row>
    <row r="128" spans="30:30">
      <c r="AD128" s="100" t="str">
        <f ca="1">IF($AD$1=0,"",IF(ROWS($AD$2:$AD127)&gt;$AD$1,"",INDEX(טבלה9[[#All],[שם היחידה]],MATCH(ROWS($AD$2:$AD127),טבלה9[[#All],[מיון]],0))))</f>
        <v/>
      </c>
    </row>
    <row r="129" spans="30:30">
      <c r="AD129" s="100" t="str">
        <f ca="1">IF($AD$1=0,"",IF(ROWS($AD$2:$AD128)&gt;$AD$1,"",INDEX(טבלה9[[#All],[שם היחידה]],MATCH(ROWS($AD$2:$AD128),טבלה9[[#All],[מיון]],0))))</f>
        <v/>
      </c>
    </row>
    <row r="130" spans="30:30">
      <c r="AD130" s="100" t="str">
        <f ca="1">IF($AD$1=0,"",IF(ROWS($AD$2:$AD129)&gt;$AD$1,"",INDEX(טבלה9[[#All],[שם היחידה]],MATCH(ROWS($AD$2:$AD129),טבלה9[[#All],[מיון]],0))))</f>
        <v/>
      </c>
    </row>
    <row r="131" spans="30:30">
      <c r="AD131" s="100" t="str">
        <f ca="1">IF($AD$1=0,"",IF(ROWS($AD$2:$AD130)&gt;$AD$1,"",INDEX(טבלה9[[#All],[שם היחידה]],MATCH(ROWS($AD$2:$AD130),טבלה9[[#All],[מיון]],0))))</f>
        <v/>
      </c>
    </row>
    <row r="132" spans="30:30">
      <c r="AD132" s="100" t="str">
        <f ca="1">IF($AD$1=0,"",IF(ROWS($AD$2:$AD131)&gt;$AD$1,"",INDEX(טבלה9[[#All],[שם היחידה]],MATCH(ROWS($AD$2:$AD131),טבלה9[[#All],[מיון]],0))))</f>
        <v/>
      </c>
    </row>
    <row r="133" spans="30:30">
      <c r="AD133" s="100" t="str">
        <f ca="1">IF($AD$1=0,"",IF(ROWS($AD$2:$AD132)&gt;$AD$1,"",INDEX(טבלה9[[#All],[שם היחידה]],MATCH(ROWS($AD$2:$AD132),טבלה9[[#All],[מיון]],0))))</f>
        <v/>
      </c>
    </row>
    <row r="134" spans="30:30">
      <c r="AD134" s="100" t="str">
        <f ca="1">IF($AD$1=0,"",IF(ROWS($AD$2:$AD133)&gt;$AD$1,"",INDEX(טבלה9[[#All],[שם היחידה]],MATCH(ROWS($AD$2:$AD133),טבלה9[[#All],[מיון]],0))))</f>
        <v/>
      </c>
    </row>
    <row r="135" spans="30:30">
      <c r="AD135" s="100" t="str">
        <f ca="1">IF($AD$1=0,"",IF(ROWS($AD$2:$AD134)&gt;$AD$1,"",INDEX(טבלה9[[#All],[שם היחידה]],MATCH(ROWS($AD$2:$AD134),טבלה9[[#All],[מיון]],0))))</f>
        <v/>
      </c>
    </row>
    <row r="136" spans="30:30">
      <c r="AD136" s="100" t="str">
        <f ca="1">IF($AD$1=0,"",IF(ROWS($AD$2:$AD135)&gt;$AD$1,"",INDEX(טבלה9[[#All],[שם היחידה]],MATCH(ROWS($AD$2:$AD135),טבלה9[[#All],[מיון]],0))))</f>
        <v/>
      </c>
    </row>
    <row r="137" spans="30:30">
      <c r="AD137" s="100" t="str">
        <f ca="1">IF($AD$1=0,"",IF(ROWS($AD$2:$AD136)&gt;$AD$1,"",INDEX(טבלה9[[#All],[שם היחידה]],MATCH(ROWS($AD$2:$AD136),טבלה9[[#All],[מיון]],0))))</f>
        <v/>
      </c>
    </row>
    <row r="138" spans="30:30">
      <c r="AD138" s="100" t="str">
        <f ca="1">IF($AD$1=0,"",IF(ROWS($AD$2:$AD137)&gt;$AD$1,"",INDEX(טבלה9[[#All],[שם היחידה]],MATCH(ROWS($AD$2:$AD137),טבלה9[[#All],[מיון]],0))))</f>
        <v/>
      </c>
    </row>
    <row r="139" spans="30:30">
      <c r="AD139" s="100" t="str">
        <f ca="1">IF($AD$1=0,"",IF(ROWS($AD$2:$AD138)&gt;$AD$1,"",INDEX(טבלה9[[#All],[שם היחידה]],MATCH(ROWS($AD$2:$AD138),טבלה9[[#All],[מיון]],0))))</f>
        <v/>
      </c>
    </row>
    <row r="140" spans="30:30">
      <c r="AD140" s="100" t="str">
        <f ca="1">IF($AD$1=0,"",IF(ROWS($AD$2:$AD139)&gt;$AD$1,"",INDEX(טבלה9[[#All],[שם היחידה]],MATCH(ROWS($AD$2:$AD139),טבלה9[[#All],[מיון]],0))))</f>
        <v/>
      </c>
    </row>
    <row r="141" spans="30:30">
      <c r="AD141" s="100" t="str">
        <f ca="1">IF($AD$1=0,"",IF(ROWS($AD$2:$AD140)&gt;$AD$1,"",INDEX(טבלה9[[#All],[שם היחידה]],MATCH(ROWS($AD$2:$AD140),טבלה9[[#All],[מיון]],0))))</f>
        <v/>
      </c>
    </row>
    <row r="142" spans="30:30">
      <c r="AD142" s="100" t="str">
        <f ca="1">IF($AD$1=0,"",IF(ROWS($AD$2:$AD141)&gt;$AD$1,"",INDEX(טבלה9[[#All],[שם היחידה]],MATCH(ROWS($AD$2:$AD141),טבלה9[[#All],[מיון]],0))))</f>
        <v/>
      </c>
    </row>
    <row r="143" spans="30:30">
      <c r="AD143" s="100" t="str">
        <f ca="1">IF($AD$1=0,"",IF(ROWS($AD$2:$AD142)&gt;$AD$1,"",INDEX(טבלה9[[#All],[שם היחידה]],MATCH(ROWS($AD$2:$AD142),טבלה9[[#All],[מיון]],0))))</f>
        <v/>
      </c>
    </row>
    <row r="144" spans="30:30">
      <c r="AD144" s="100" t="str">
        <f ca="1">IF($AD$1=0,"",IF(ROWS($AD$2:$AD143)&gt;$AD$1,"",INDEX(טבלה9[[#All],[שם היחידה]],MATCH(ROWS($AD$2:$AD143),טבלה9[[#All],[מיון]],0))))</f>
        <v/>
      </c>
    </row>
    <row r="145" spans="30:30">
      <c r="AD145" s="100" t="str">
        <f ca="1">IF($AD$1=0,"",IF(ROWS($AD$2:$AD144)&gt;$AD$1,"",INDEX(טבלה9[[#All],[שם היחידה]],MATCH(ROWS($AD$2:$AD144),טבלה9[[#All],[מיון]],0))))</f>
        <v/>
      </c>
    </row>
    <row r="146" spans="30:30">
      <c r="AD146" s="100" t="str">
        <f ca="1">IF($AD$1=0,"",IF(ROWS($AD$2:$AD145)&gt;$AD$1,"",INDEX(טבלה9[[#All],[שם היחידה]],MATCH(ROWS($AD$2:$AD145),טבלה9[[#All],[מיון]],0))))</f>
        <v/>
      </c>
    </row>
    <row r="147" spans="30:30">
      <c r="AD147" s="100" t="str">
        <f ca="1">IF($AD$1=0,"",IF(ROWS($AD$2:$AD146)&gt;$AD$1,"",INDEX(טבלה9[[#All],[שם היחידה]],MATCH(ROWS($AD$2:$AD146),טבלה9[[#All],[מיון]],0))))</f>
        <v/>
      </c>
    </row>
    <row r="148" spans="30:30">
      <c r="AD148" s="100" t="str">
        <f ca="1">IF($AD$1=0,"",IF(ROWS($AD$2:$AD147)&gt;$AD$1,"",INDEX(טבלה9[[#All],[שם היחידה]],MATCH(ROWS($AD$2:$AD147),טבלה9[[#All],[מיון]],0))))</f>
        <v/>
      </c>
    </row>
    <row r="149" spans="30:30">
      <c r="AD149" s="100" t="str">
        <f ca="1">IF($AD$1=0,"",IF(ROWS($AD$2:$AD148)&gt;$AD$1,"",INDEX(טבלה9[[#All],[שם היחידה]],MATCH(ROWS($AD$2:$AD148),טבלה9[[#All],[מיון]],0))))</f>
        <v/>
      </c>
    </row>
    <row r="150" spans="30:30">
      <c r="AD150" s="100" t="str">
        <f ca="1">IF($AD$1=0,"",IF(ROWS($AD$2:$AD149)&gt;$AD$1,"",INDEX(טבלה9[[#All],[שם היחידה]],MATCH(ROWS($AD$2:$AD149),טבלה9[[#All],[מיון]],0))))</f>
        <v/>
      </c>
    </row>
    <row r="151" spans="30:30">
      <c r="AD151" s="100" t="str">
        <f ca="1">IF($AD$1=0,"",IF(ROWS($AD$2:$AD150)&gt;$AD$1,"",INDEX(טבלה9[[#All],[שם היחידה]],MATCH(ROWS($AD$2:$AD150),טבלה9[[#All],[מיון]],0))))</f>
        <v/>
      </c>
    </row>
    <row r="152" spans="30:30">
      <c r="AD152" s="100" t="str">
        <f ca="1">IF($AD$1=0,"",IF(ROWS($AD$2:$AD151)&gt;$AD$1,"",INDEX(טבלה9[[#All],[שם היחידה]],MATCH(ROWS($AD$2:$AD151),טבלה9[[#All],[מיון]],0))))</f>
        <v/>
      </c>
    </row>
    <row r="153" spans="30:30">
      <c r="AD153" s="100" t="str">
        <f ca="1">IF($AD$1=0,"",IF(ROWS($AD$2:$AD152)&gt;$AD$1,"",INDEX(טבלה9[[#All],[שם היחידה]],MATCH(ROWS($AD$2:$AD152),טבלה9[[#All],[מיון]],0))))</f>
        <v/>
      </c>
    </row>
    <row r="154" spans="30:30">
      <c r="AD154" s="100" t="str">
        <f ca="1">IF($AD$1=0,"",IF(ROWS($AD$2:$AD153)&gt;$AD$1,"",INDEX(טבלה9[[#All],[שם היחידה]],MATCH(ROWS($AD$2:$AD153),טבלה9[[#All],[מיון]],0))))</f>
        <v/>
      </c>
    </row>
    <row r="155" spans="30:30">
      <c r="AD155" s="100" t="str">
        <f ca="1">IF($AD$1=0,"",IF(ROWS($AD$2:$AD154)&gt;$AD$1,"",INDEX(טבלה9[[#All],[שם היחידה]],MATCH(ROWS($AD$2:$AD154),טבלה9[[#All],[מיון]],0))))</f>
        <v/>
      </c>
    </row>
    <row r="156" spans="30:30">
      <c r="AD156" s="100" t="str">
        <f ca="1">IF($AD$1=0,"",IF(ROWS($AD$2:$AD155)&gt;$AD$1,"",INDEX(טבלה9[[#All],[שם היחידה]],MATCH(ROWS($AD$2:$AD155),טבלה9[[#All],[מיון]],0))))</f>
        <v/>
      </c>
    </row>
    <row r="157" spans="30:30">
      <c r="AD157" s="100" t="str">
        <f ca="1">IF($AD$1=0,"",IF(ROWS($AD$2:$AD156)&gt;$AD$1,"",INDEX(טבלה9[[#All],[שם היחידה]],MATCH(ROWS($AD$2:$AD156),טבלה9[[#All],[מיון]],0))))</f>
        <v/>
      </c>
    </row>
    <row r="158" spans="30:30">
      <c r="AD158" s="100" t="str">
        <f ca="1">IF($AD$1=0,"",IF(ROWS($AD$2:$AD157)&gt;$AD$1,"",INDEX(טבלה9[[#All],[שם היחידה]],MATCH(ROWS($AD$2:$AD157),טבלה9[[#All],[מיון]],0))))</f>
        <v/>
      </c>
    </row>
    <row r="159" spans="30:30">
      <c r="AD159" s="100" t="str">
        <f ca="1">IF($AD$1=0,"",IF(ROWS($AD$2:$AD158)&gt;$AD$1,"",INDEX(טבלה9[[#All],[שם היחידה]],MATCH(ROWS($AD$2:$AD158),טבלה9[[#All],[מיון]],0))))</f>
        <v/>
      </c>
    </row>
    <row r="160" spans="30:30">
      <c r="AD160" s="100" t="str">
        <f ca="1">IF($AD$1=0,"",IF(ROWS($AD$2:$AD159)&gt;$AD$1,"",INDEX(טבלה9[[#All],[שם היחידה]],MATCH(ROWS($AD$2:$AD159),טבלה9[[#All],[מיון]],0))))</f>
        <v/>
      </c>
    </row>
    <row r="161" spans="30:30">
      <c r="AD161" s="100" t="str">
        <f ca="1">IF($AD$1=0,"",IF(ROWS($AD$2:$AD160)&gt;$AD$1,"",INDEX(טבלה9[[#All],[שם היחידה]],MATCH(ROWS($AD$2:$AD160),טבלה9[[#All],[מיון]],0))))</f>
        <v/>
      </c>
    </row>
    <row r="162" spans="30:30">
      <c r="AD162" s="100" t="str">
        <f ca="1">IF($AD$1=0,"",IF(ROWS($AD$2:$AD161)&gt;$AD$1,"",INDEX(טבלה9[[#All],[שם היחידה]],MATCH(ROWS($AD$2:$AD161),טבלה9[[#All],[מיון]],0))))</f>
        <v/>
      </c>
    </row>
    <row r="163" spans="30:30">
      <c r="AD163" s="100" t="str">
        <f ca="1">IF($AD$1=0,"",IF(ROWS($AD$2:$AD162)&gt;$AD$1,"",INDEX(טבלה9[[#All],[שם היחידה]],MATCH(ROWS($AD$2:$AD162),טבלה9[[#All],[מיון]],0))))</f>
        <v/>
      </c>
    </row>
    <row r="164" spans="30:30">
      <c r="AD164" s="100" t="str">
        <f ca="1">IF($AD$1=0,"",IF(ROWS($AD$2:$AD163)&gt;$AD$1,"",INDEX(טבלה9[[#All],[שם היחידה]],MATCH(ROWS($AD$2:$AD163),טבלה9[[#All],[מיון]],0))))</f>
        <v/>
      </c>
    </row>
    <row r="165" spans="30:30">
      <c r="AD165" s="100" t="str">
        <f ca="1">IF($AD$1=0,"",IF(ROWS($AD$2:$AD164)&gt;$AD$1,"",INDEX(טבלה9[[#All],[שם היחידה]],MATCH(ROWS($AD$2:$AD164),טבלה9[[#All],[מיון]],0))))</f>
        <v/>
      </c>
    </row>
    <row r="166" spans="30:30">
      <c r="AD166" s="100" t="str">
        <f ca="1">IF($AD$1=0,"",IF(ROWS($AD$2:$AD165)&gt;$AD$1,"",INDEX(טבלה9[[#All],[שם היחידה]],MATCH(ROWS($AD$2:$AD165),טבלה9[[#All],[מיון]],0))))</f>
        <v/>
      </c>
    </row>
    <row r="167" spans="30:30">
      <c r="AD167" s="100" t="str">
        <f ca="1">IF($AD$1=0,"",IF(ROWS($AD$2:$AD166)&gt;$AD$1,"",INDEX(טבלה9[[#All],[שם היחידה]],MATCH(ROWS($AD$2:$AD166),טבלה9[[#All],[מיון]],0))))</f>
        <v/>
      </c>
    </row>
    <row r="168" spans="30:30">
      <c r="AD168" s="100" t="str">
        <f ca="1">IF($AD$1=0,"",IF(ROWS($AD$2:$AD167)&gt;$AD$1,"",INDEX(טבלה9[[#All],[שם היחידה]],MATCH(ROWS($AD$2:$AD167),טבלה9[[#All],[מיון]],0))))</f>
        <v/>
      </c>
    </row>
    <row r="169" spans="30:30">
      <c r="AD169" s="100" t="str">
        <f ca="1">IF($AD$1=0,"",IF(ROWS($AD$2:$AD168)&gt;$AD$1,"",INDEX(טבלה9[[#All],[שם היחידה]],MATCH(ROWS($AD$2:$AD168),טבלה9[[#All],[מיון]],0))))</f>
        <v/>
      </c>
    </row>
    <row r="170" spans="30:30">
      <c r="AD170" s="100" t="str">
        <f ca="1">IF($AD$1=0,"",IF(ROWS($AD$2:$AD169)&gt;$AD$1,"",INDEX(טבלה9[[#All],[שם היחידה]],MATCH(ROWS($AD$2:$AD169),טבלה9[[#All],[מיון]],0))))</f>
        <v/>
      </c>
    </row>
    <row r="171" spans="30:30">
      <c r="AD171" s="100" t="str">
        <f ca="1">IF($AD$1=0,"",IF(ROWS($AD$2:$AD170)&gt;$AD$1,"",INDEX(טבלה9[[#All],[שם היחידה]],MATCH(ROWS($AD$2:$AD170),טבלה9[[#All],[מיון]],0))))</f>
        <v/>
      </c>
    </row>
    <row r="172" spans="30:30">
      <c r="AD172" s="100" t="str">
        <f ca="1">IF($AD$1=0,"",IF(ROWS($AD$2:$AD171)&gt;$AD$1,"",INDEX(טבלה9[[#All],[שם היחידה]],MATCH(ROWS($AD$2:$AD171),טבלה9[[#All],[מיון]],0))))</f>
        <v/>
      </c>
    </row>
    <row r="173" spans="30:30">
      <c r="AD173" s="100" t="str">
        <f ca="1">IF($AD$1=0,"",IF(ROWS($AD$2:$AD172)&gt;$AD$1,"",INDEX(טבלה9[[#All],[שם היחידה]],MATCH(ROWS($AD$2:$AD172),טבלה9[[#All],[מיון]],0))))</f>
        <v/>
      </c>
    </row>
    <row r="174" spans="30:30">
      <c r="AD174" s="100" t="str">
        <f ca="1">IF($AD$1=0,"",IF(ROWS($AD$2:$AD173)&gt;$AD$1,"",INDEX(טבלה9[[#All],[שם היחידה]],MATCH(ROWS($AD$2:$AD173),טבלה9[[#All],[מיון]],0))))</f>
        <v/>
      </c>
    </row>
    <row r="175" spans="30:30">
      <c r="AD175" s="100" t="str">
        <f ca="1">IF($AD$1=0,"",IF(ROWS($AD$2:$AD174)&gt;$AD$1,"",INDEX(טבלה9[[#All],[שם היחידה]],MATCH(ROWS($AD$2:$AD174),טבלה9[[#All],[מיון]],0))))</f>
        <v/>
      </c>
    </row>
    <row r="176" spans="30:30">
      <c r="AD176" s="100" t="str">
        <f ca="1">IF($AD$1=0,"",IF(ROWS($AD$2:$AD175)&gt;$AD$1,"",INDEX(טבלה9[[#All],[שם היחידה]],MATCH(ROWS($AD$2:$AD175),טבלה9[[#All],[מיון]],0))))</f>
        <v/>
      </c>
    </row>
    <row r="177" spans="30:30">
      <c r="AD177" s="100" t="str">
        <f ca="1">IF($AD$1=0,"",IF(ROWS($AD$2:$AD176)&gt;$AD$1,"",INDEX(טבלה9[[#All],[שם היחידה]],MATCH(ROWS($AD$2:$AD176),טבלה9[[#All],[מיון]],0))))</f>
        <v/>
      </c>
    </row>
    <row r="178" spans="30:30">
      <c r="AD178" s="100" t="str">
        <f ca="1">IF($AD$1=0,"",IF(ROWS($AD$2:$AD177)&gt;$AD$1,"",INDEX(טבלה9[[#All],[שם היחידה]],MATCH(ROWS($AD$2:$AD177),טבלה9[[#All],[מיון]],0))))</f>
        <v/>
      </c>
    </row>
    <row r="179" spans="30:30">
      <c r="AD179" s="100" t="str">
        <f ca="1">IF($AD$1=0,"",IF(ROWS($AD$2:$AD178)&gt;$AD$1,"",INDEX(טבלה9[[#All],[שם היחידה]],MATCH(ROWS($AD$2:$AD178),טבלה9[[#All],[מיון]],0))))</f>
        <v/>
      </c>
    </row>
    <row r="180" spans="30:30">
      <c r="AD180" s="100" t="str">
        <f ca="1">IF($AD$1=0,"",IF(ROWS($AD$2:$AD179)&gt;$AD$1,"",INDEX(טבלה9[[#All],[שם היחידה]],MATCH(ROWS($AD$2:$AD179),טבלה9[[#All],[מיון]],0))))</f>
        <v/>
      </c>
    </row>
    <row r="181" spans="30:30">
      <c r="AD181" s="100" t="str">
        <f ca="1">IF($AD$1=0,"",IF(ROWS($AD$2:$AD180)&gt;$AD$1,"",INDEX(טבלה9[[#All],[שם היחידה]],MATCH(ROWS($AD$2:$AD180),טבלה9[[#All],[מיון]],0))))</f>
        <v/>
      </c>
    </row>
    <row r="182" spans="30:30">
      <c r="AD182" s="100" t="str">
        <f ca="1">IF($AD$1=0,"",IF(ROWS($AD$2:$AD181)&gt;$AD$1,"",INDEX(טבלה9[[#All],[שם היחידה]],MATCH(ROWS($AD$2:$AD181),טבלה9[[#All],[מיון]],0))))</f>
        <v/>
      </c>
    </row>
    <row r="183" spans="30:30">
      <c r="AD183" s="100" t="str">
        <f ca="1">IF($AD$1=0,"",IF(ROWS($AD$2:$AD182)&gt;$AD$1,"",INDEX(טבלה9[[#All],[שם היחידה]],MATCH(ROWS($AD$2:$AD182),טבלה9[[#All],[מיון]],0))))</f>
        <v/>
      </c>
    </row>
    <row r="184" spans="30:30">
      <c r="AD184" s="100" t="str">
        <f ca="1">IF($AD$1=0,"",IF(ROWS($AD$2:$AD183)&gt;$AD$1,"",INDEX(טבלה9[[#All],[שם היחידה]],MATCH(ROWS($AD$2:$AD183),טבלה9[[#All],[מיון]],0))))</f>
        <v/>
      </c>
    </row>
    <row r="185" spans="30:30">
      <c r="AD185" s="100" t="str">
        <f ca="1">IF($AD$1=0,"",IF(ROWS($AD$2:$AD184)&gt;$AD$1,"",INDEX(טבלה9[[#All],[שם היחידה]],MATCH(ROWS($AD$2:$AD184),טבלה9[[#All],[מיון]],0))))</f>
        <v/>
      </c>
    </row>
    <row r="186" spans="30:30">
      <c r="AD186" s="100" t="str">
        <f ca="1">IF($AD$1=0,"",IF(ROWS($AD$2:$AD185)&gt;$AD$1,"",INDEX(טבלה9[[#All],[שם היחידה]],MATCH(ROWS($AD$2:$AD185),טבלה9[[#All],[מיון]],0))))</f>
        <v/>
      </c>
    </row>
    <row r="187" spans="30:30">
      <c r="AD187" s="100" t="str">
        <f ca="1">IF($AD$1=0,"",IF(ROWS($AD$2:$AD186)&gt;$AD$1,"",INDEX(טבלה9[[#All],[שם היחידה]],MATCH(ROWS($AD$2:$AD186),טבלה9[[#All],[מיון]],0))))</f>
        <v/>
      </c>
    </row>
    <row r="188" spans="30:30">
      <c r="AD188" s="100" t="str">
        <f ca="1">IF($AD$1=0,"",IF(ROWS($AD$2:$AD187)&gt;$AD$1,"",INDEX(טבלה9[[#All],[שם היחידה]],MATCH(ROWS($AD$2:$AD187),טבלה9[[#All],[מיון]],0))))</f>
        <v/>
      </c>
    </row>
    <row r="189" spans="30:30">
      <c r="AD189" s="100" t="str">
        <f ca="1">IF($AD$1=0,"",IF(ROWS($AD$2:$AD188)&gt;$AD$1,"",INDEX(טבלה9[[#All],[שם היחידה]],MATCH(ROWS($AD$2:$AD188),טבלה9[[#All],[מיון]],0))))</f>
        <v/>
      </c>
    </row>
    <row r="190" spans="30:30">
      <c r="AD190" s="100" t="str">
        <f ca="1">IF($AD$1=0,"",IF(ROWS($AD$2:$AD189)&gt;$AD$1,"",INDEX(טבלה9[[#All],[שם היחידה]],MATCH(ROWS($AD$2:$AD189),טבלה9[[#All],[מיון]],0))))</f>
        <v/>
      </c>
    </row>
    <row r="191" spans="30:30">
      <c r="AD191" s="100" t="str">
        <f ca="1">IF($AD$1=0,"",IF(ROWS($AD$2:$AD190)&gt;$AD$1,"",INDEX(טבלה9[[#All],[שם היחידה]],MATCH(ROWS($AD$2:$AD190),טבלה9[[#All],[מיון]],0))))</f>
        <v/>
      </c>
    </row>
    <row r="192" spans="30:30">
      <c r="AD192" s="100" t="str">
        <f ca="1">IF($AD$1=0,"",IF(ROWS($AD$2:$AD191)&gt;$AD$1,"",INDEX(טבלה9[[#All],[שם היחידה]],MATCH(ROWS($AD$2:$AD191),טבלה9[[#All],[מיון]],0))))</f>
        <v/>
      </c>
    </row>
    <row r="193" spans="30:30">
      <c r="AD193" s="100" t="str">
        <f ca="1">IF($AD$1=0,"",IF(ROWS($AD$2:$AD192)&gt;$AD$1,"",INDEX(טבלה9[[#All],[שם היחידה]],MATCH(ROWS($AD$2:$AD192),טבלה9[[#All],[מיון]],0))))</f>
        <v/>
      </c>
    </row>
    <row r="194" spans="30:30">
      <c r="AD194" s="100" t="str">
        <f ca="1">IF($AD$1=0,"",IF(ROWS($AD$2:$AD193)&gt;$AD$1,"",INDEX(טבלה9[[#All],[שם היחידה]],MATCH(ROWS($AD$2:$AD193),טבלה9[[#All],[מיון]],0))))</f>
        <v/>
      </c>
    </row>
    <row r="195" spans="30:30">
      <c r="AD195" s="100" t="str">
        <f ca="1">IF($AD$1=0,"",IF(ROWS($AD$2:$AD194)&gt;$AD$1,"",INDEX(טבלה9[[#All],[שם היחידה]],MATCH(ROWS($AD$2:$AD194),טבלה9[[#All],[מיון]],0))))</f>
        <v/>
      </c>
    </row>
    <row r="196" spans="30:30">
      <c r="AD196" s="100" t="str">
        <f ca="1">IF($AD$1=0,"",IF(ROWS($AD$2:$AD195)&gt;$AD$1,"",INDEX(טבלה9[[#All],[שם היחידה]],MATCH(ROWS($AD$2:$AD195),טבלה9[[#All],[מיון]],0))))</f>
        <v/>
      </c>
    </row>
    <row r="197" spans="30:30">
      <c r="AD197" s="100" t="str">
        <f ca="1">IF($AD$1=0,"",IF(ROWS($AD$2:$AD196)&gt;$AD$1,"",INDEX(טבלה9[[#All],[שם היחידה]],MATCH(ROWS($AD$2:$AD196),טבלה9[[#All],[מיון]],0))))</f>
        <v/>
      </c>
    </row>
    <row r="198" spans="30:30">
      <c r="AD198" s="100" t="str">
        <f ca="1">IF($AD$1=0,"",IF(ROWS($AD$2:$AD197)&gt;$AD$1,"",INDEX(טבלה9[[#All],[שם היחידה]],MATCH(ROWS($AD$2:$AD197),טבלה9[[#All],[מיון]],0))))</f>
        <v/>
      </c>
    </row>
    <row r="199" spans="30:30">
      <c r="AD199" s="100" t="str">
        <f ca="1">IF($AD$1=0,"",IF(ROWS($AD$2:$AD198)&gt;$AD$1,"",INDEX(טבלה9[[#All],[שם היחידה]],MATCH(ROWS($AD$2:$AD198),טבלה9[[#All],[מיון]],0))))</f>
        <v/>
      </c>
    </row>
    <row r="200" spans="30:30">
      <c r="AD200" s="100" t="str">
        <f ca="1">IF($AD$1=0,"",IF(ROWS($AD$2:$AD199)&gt;$AD$1,"",INDEX(טבלה9[[#All],[שם היחידה]],MATCH(ROWS($AD$2:$AD199),טבלה9[[#All],[מיון]],0))))</f>
        <v/>
      </c>
    </row>
    <row r="201" spans="30:30">
      <c r="AD201" s="100" t="str">
        <f ca="1">IF($AD$1=0,"",IF(ROWS($AD$2:$AD200)&gt;$AD$1,"",INDEX(טבלה9[[#All],[שם היחידה]],MATCH(ROWS($AD$2:$AD200),טבלה9[[#All],[מיון]],0))))</f>
        <v/>
      </c>
    </row>
    <row r="202" spans="30:30">
      <c r="AD202" s="100" t="str">
        <f ca="1">IF($AD$1=0,"",IF(ROWS($AD$2:$AD201)&gt;$AD$1,"",INDEX(טבלה9[[#All],[שם היחידה]],MATCH(ROWS($AD$2:$AD201),טבלה9[[#All],[מיון]],0))))</f>
        <v/>
      </c>
    </row>
    <row r="203" spans="30:30">
      <c r="AD203" s="100" t="str">
        <f ca="1">IF($AD$1=0,"",IF(ROWS($AD$2:$AD202)&gt;$AD$1,"",INDEX(טבלה9[[#All],[שם היחידה]],MATCH(ROWS($AD$2:$AD202),טבלה9[[#All],[מיון]],0))))</f>
        <v/>
      </c>
    </row>
    <row r="204" spans="30:30">
      <c r="AD204" s="100" t="str">
        <f ca="1">IF($AD$1=0,"",IF(ROWS($AD$2:$AD203)&gt;$AD$1,"",INDEX(טבלה9[[#All],[שם היחידה]],MATCH(ROWS($AD$2:$AD203),טבלה9[[#All],[מיון]],0))))</f>
        <v/>
      </c>
    </row>
    <row r="205" spans="30:30">
      <c r="AD205" s="100" t="str">
        <f ca="1">IF($AD$1=0,"",IF(ROWS($AD$2:$AD204)&gt;$AD$1,"",INDEX(טבלה9[[#All],[שם היחידה]],MATCH(ROWS($AD$2:$AD204),טבלה9[[#All],[מיון]],0))))</f>
        <v/>
      </c>
    </row>
    <row r="206" spans="30:30">
      <c r="AD206" s="100" t="str">
        <f ca="1">IF($AD$1=0,"",IF(ROWS($AD$2:$AD205)&gt;$AD$1,"",INDEX(טבלה9[[#All],[שם היחידה]],MATCH(ROWS($AD$2:$AD205),טבלה9[[#All],[מיון]],0))))</f>
        <v/>
      </c>
    </row>
    <row r="207" spans="30:30">
      <c r="AD207" s="100" t="str">
        <f ca="1">IF($AD$1=0,"",IF(ROWS($AD$2:$AD206)&gt;$AD$1,"",INDEX(טבלה9[[#All],[שם היחידה]],MATCH(ROWS($AD$2:$AD206),טבלה9[[#All],[מיון]],0))))</f>
        <v/>
      </c>
    </row>
    <row r="208" spans="30:30">
      <c r="AD208" s="100" t="str">
        <f ca="1">IF($AD$1=0,"",IF(ROWS($AD$2:$AD207)&gt;$AD$1,"",INDEX(טבלה9[[#All],[שם היחידה]],MATCH(ROWS($AD$2:$AD207),טבלה9[[#All],[מיון]],0))))</f>
        <v/>
      </c>
    </row>
    <row r="209" spans="30:30">
      <c r="AD209" s="100" t="str">
        <f ca="1">IF($AD$1=0,"",IF(ROWS($AD$2:$AD208)&gt;$AD$1,"",INDEX(טבלה9[[#All],[שם היחידה]],MATCH(ROWS($AD$2:$AD208),טבלה9[[#All],[מיון]],0))))</f>
        <v/>
      </c>
    </row>
    <row r="210" spans="30:30">
      <c r="AD210" s="100" t="str">
        <f ca="1">IF($AD$1=0,"",IF(ROWS($AD$2:$AD209)&gt;$AD$1,"",INDEX(טבלה9[[#All],[שם היחידה]],MATCH(ROWS($AD$2:$AD209),טבלה9[[#All],[מיון]],0))))</f>
        <v/>
      </c>
    </row>
    <row r="211" spans="30:30">
      <c r="AD211" s="100" t="str">
        <f ca="1">IF($AD$1=0,"",IF(ROWS($AD$2:$AD210)&gt;$AD$1,"",INDEX(טבלה9[[#All],[שם היחידה]],MATCH(ROWS($AD$2:$AD210),טבלה9[[#All],[מיון]],0))))</f>
        <v/>
      </c>
    </row>
    <row r="212" spans="30:30">
      <c r="AD212" s="100" t="str">
        <f ca="1">IF($AD$1=0,"",IF(ROWS($AD$2:$AD211)&gt;$AD$1,"",INDEX(טבלה9[[#All],[שם היחידה]],MATCH(ROWS($AD$2:$AD211),טבלה9[[#All],[מיון]],0))))</f>
        <v/>
      </c>
    </row>
    <row r="213" spans="30:30">
      <c r="AD213" s="100" t="str">
        <f ca="1">IF($AD$1=0,"",IF(ROWS($AD$2:$AD212)&gt;$AD$1,"",INDEX(טבלה9[[#All],[שם היחידה]],MATCH(ROWS($AD$2:$AD212),טבלה9[[#All],[מיון]],0))))</f>
        <v/>
      </c>
    </row>
    <row r="214" spans="30:30">
      <c r="AD214" s="100" t="str">
        <f ca="1">IF($AD$1=0,"",IF(ROWS($AD$2:$AD213)&gt;$AD$1,"",INDEX(טבלה9[[#All],[שם היחידה]],MATCH(ROWS($AD$2:$AD213),טבלה9[[#All],[מיון]],0))))</f>
        <v/>
      </c>
    </row>
    <row r="215" spans="30:30">
      <c r="AD215" s="100" t="str">
        <f ca="1">IF($AD$1=0,"",IF(ROWS($AD$2:$AD214)&gt;$AD$1,"",INDEX(טבלה9[[#All],[שם היחידה]],MATCH(ROWS($AD$2:$AD214),טבלה9[[#All],[מיון]],0))))</f>
        <v/>
      </c>
    </row>
    <row r="216" spans="30:30">
      <c r="AD216" s="100" t="str">
        <f ca="1">IF($AD$1=0,"",IF(ROWS($AD$2:$AD215)&gt;$AD$1,"",INDEX(טבלה9[[#All],[שם היחידה]],MATCH(ROWS($AD$2:$AD215),טבלה9[[#All],[מיון]],0))))</f>
        <v/>
      </c>
    </row>
    <row r="217" spans="30:30">
      <c r="AD217" s="100" t="str">
        <f ca="1">IF($AD$1=0,"",IF(ROWS($AD$2:$AD216)&gt;$AD$1,"",INDEX(טבלה9[[#All],[שם היחידה]],MATCH(ROWS($AD$2:$AD216),טבלה9[[#All],[מיון]],0))))</f>
        <v/>
      </c>
    </row>
    <row r="218" spans="30:30">
      <c r="AD218" s="100" t="str">
        <f ca="1">IF($AD$1=0,"",IF(ROWS($AD$2:$AD217)&gt;$AD$1,"",INDEX(טבלה9[[#All],[שם היחידה]],MATCH(ROWS($AD$2:$AD217),טבלה9[[#All],[מיון]],0))))</f>
        <v/>
      </c>
    </row>
    <row r="219" spans="30:30">
      <c r="AD219" s="100" t="str">
        <f ca="1">IF($AD$1=0,"",IF(ROWS($AD$2:$AD218)&gt;$AD$1,"",INDEX(טבלה9[[#All],[שם היחידה]],MATCH(ROWS($AD$2:$AD218),טבלה9[[#All],[מיון]],0))))</f>
        <v/>
      </c>
    </row>
    <row r="220" spans="30:30">
      <c r="AD220" s="100" t="str">
        <f ca="1">IF($AD$1=0,"",IF(ROWS($AD$2:$AD219)&gt;$AD$1,"",INDEX(טבלה9[[#All],[שם היחידה]],MATCH(ROWS($AD$2:$AD219),טבלה9[[#All],[מיון]],0))))</f>
        <v/>
      </c>
    </row>
    <row r="221" spans="30:30">
      <c r="AD221" s="100" t="str">
        <f ca="1">IF($AD$1=0,"",IF(ROWS($AD$2:$AD220)&gt;$AD$1,"",INDEX(טבלה9[[#All],[שם היחידה]],MATCH(ROWS($AD$2:$AD220),טבלה9[[#All],[מיון]],0))))</f>
        <v/>
      </c>
    </row>
    <row r="222" spans="30:30">
      <c r="AD222" s="100" t="str">
        <f ca="1">IF($AD$1=0,"",IF(ROWS($AD$2:$AD221)&gt;$AD$1,"",INDEX(טבלה9[[#All],[שם היחידה]],MATCH(ROWS($AD$2:$AD221),טבלה9[[#All],[מיון]],0))))</f>
        <v/>
      </c>
    </row>
    <row r="223" spans="30:30">
      <c r="AD223" s="100" t="str">
        <f ca="1">IF($AD$1=0,"",IF(ROWS($AD$2:$AD222)&gt;$AD$1,"",INDEX(טבלה9[[#All],[שם היחידה]],MATCH(ROWS($AD$2:$AD222),טבלה9[[#All],[מיון]],0))))</f>
        <v/>
      </c>
    </row>
    <row r="224" spans="30:30">
      <c r="AD224" s="100" t="str">
        <f ca="1">IF($AD$1=0,"",IF(ROWS($AD$2:$AD223)&gt;$AD$1,"",INDEX(טבלה9[[#All],[שם היחידה]],MATCH(ROWS($AD$2:$AD223),טבלה9[[#All],[מיון]],0))))</f>
        <v/>
      </c>
    </row>
    <row r="225" spans="30:30">
      <c r="AD225" s="100" t="str">
        <f ca="1">IF($AD$1=0,"",IF(ROWS($AD$2:$AD224)&gt;$AD$1,"",INDEX(טבלה9[[#All],[שם היחידה]],MATCH(ROWS($AD$2:$AD224),טבלה9[[#All],[מיון]],0))))</f>
        <v/>
      </c>
    </row>
    <row r="226" spans="30:30">
      <c r="AD226" s="100" t="str">
        <f ca="1">IF($AD$1=0,"",IF(ROWS($AD$2:$AD225)&gt;$AD$1,"",INDEX(טבלה9[[#All],[שם היחידה]],MATCH(ROWS($AD$2:$AD225),טבלה9[[#All],[מיון]],0))))</f>
        <v/>
      </c>
    </row>
    <row r="227" spans="30:30">
      <c r="AD227" s="100" t="str">
        <f ca="1">IF($AD$1=0,"",IF(ROWS($AD$2:$AD226)&gt;$AD$1,"",INDEX(טבלה9[[#All],[שם היחידה]],MATCH(ROWS($AD$2:$AD226),טבלה9[[#All],[מיון]],0))))</f>
        <v/>
      </c>
    </row>
    <row r="228" spans="30:30">
      <c r="AD228" s="100" t="str">
        <f ca="1">IF($AD$1=0,"",IF(ROWS($AD$2:$AD227)&gt;$AD$1,"",INDEX(טבלה9[[#All],[שם היחידה]],MATCH(ROWS($AD$2:$AD227),טבלה9[[#All],[מיון]],0))))</f>
        <v/>
      </c>
    </row>
    <row r="229" spans="30:30">
      <c r="AD229" s="100" t="str">
        <f ca="1">IF($AD$1=0,"",IF(ROWS($AD$2:$AD228)&gt;$AD$1,"",INDEX(טבלה9[[#All],[שם היחידה]],MATCH(ROWS($AD$2:$AD228),טבלה9[[#All],[מיון]],0))))</f>
        <v/>
      </c>
    </row>
    <row r="230" spans="30:30">
      <c r="AD230" s="100" t="str">
        <f ca="1">IF($AD$1=0,"",IF(ROWS($AD$2:$AD229)&gt;$AD$1,"",INDEX(טבלה9[[#All],[שם היחידה]],MATCH(ROWS($AD$2:$AD229),טבלה9[[#All],[מיון]],0))))</f>
        <v/>
      </c>
    </row>
    <row r="231" spans="30:30">
      <c r="AD231" s="100" t="str">
        <f ca="1">IF($AD$1=0,"",IF(ROWS($AD$2:$AD230)&gt;$AD$1,"",INDEX(טבלה9[[#All],[שם היחידה]],MATCH(ROWS($AD$2:$AD230),טבלה9[[#All],[מיון]],0))))</f>
        <v/>
      </c>
    </row>
    <row r="232" spans="30:30">
      <c r="AD232" s="100" t="str">
        <f ca="1">IF($AD$1=0,"",IF(ROWS($AD$2:$AD231)&gt;$AD$1,"",INDEX(טבלה9[[#All],[שם היחידה]],MATCH(ROWS($AD$2:$AD231),טבלה9[[#All],[מיון]],0))))</f>
        <v/>
      </c>
    </row>
    <row r="233" spans="30:30">
      <c r="AD233" s="100" t="str">
        <f ca="1">IF($AD$1=0,"",IF(ROWS($AD$2:$AD232)&gt;$AD$1,"",INDEX(טבלה9[[#All],[שם היחידה]],MATCH(ROWS($AD$2:$AD232),טבלה9[[#All],[מיון]],0))))</f>
        <v/>
      </c>
    </row>
    <row r="234" spans="30:30">
      <c r="AD234" s="100" t="str">
        <f ca="1">IF($AD$1=0,"",IF(ROWS($AD$2:$AD233)&gt;$AD$1,"",INDEX(טבלה9[[#All],[שם היחידה]],MATCH(ROWS($AD$2:$AD233),טבלה9[[#All],[מיון]],0))))</f>
        <v/>
      </c>
    </row>
    <row r="235" spans="30:30">
      <c r="AD235" s="100" t="str">
        <f ca="1">IF($AD$1=0,"",IF(ROWS($AD$2:$AD234)&gt;$AD$1,"",INDEX(טבלה9[[#All],[שם היחידה]],MATCH(ROWS($AD$2:$AD234),טבלה9[[#All],[מיון]],0))))</f>
        <v/>
      </c>
    </row>
    <row r="236" spans="30:30">
      <c r="AD236" s="100" t="str">
        <f ca="1">IF($AD$1=0,"",IF(ROWS($AD$2:$AD235)&gt;$AD$1,"",INDEX(טבלה9[[#All],[שם היחידה]],MATCH(ROWS($AD$2:$AD235),טבלה9[[#All],[מיון]],0))))</f>
        <v/>
      </c>
    </row>
    <row r="237" spans="30:30">
      <c r="AD237" s="100" t="str">
        <f ca="1">IF($AD$1=0,"",IF(ROWS($AD$2:$AD236)&gt;$AD$1,"",INDEX(טבלה9[[#All],[שם היחידה]],MATCH(ROWS($AD$2:$AD236),טבלה9[[#All],[מיון]],0))))</f>
        <v/>
      </c>
    </row>
    <row r="238" spans="30:30">
      <c r="AD238" s="100" t="str">
        <f ca="1">IF($AD$1=0,"",IF(ROWS($AD$2:$AD237)&gt;$AD$1,"",INDEX(טבלה9[[#All],[שם היחידה]],MATCH(ROWS($AD$2:$AD237),טבלה9[[#All],[מיון]],0))))</f>
        <v/>
      </c>
    </row>
    <row r="239" spans="30:30">
      <c r="AD239" s="100" t="str">
        <f ca="1">IF($AD$1=0,"",IF(ROWS($AD$2:$AD238)&gt;$AD$1,"",INDEX(טבלה9[[#All],[שם היחידה]],MATCH(ROWS($AD$2:$AD238),טבלה9[[#All],[מיון]],0))))</f>
        <v/>
      </c>
    </row>
    <row r="240" spans="30:30">
      <c r="AD240" s="100" t="str">
        <f ca="1">IF($AD$1=0,"",IF(ROWS($AD$2:$AD239)&gt;$AD$1,"",INDEX(טבלה9[[#All],[שם היחידה]],MATCH(ROWS($AD$2:$AD239),טבלה9[[#All],[מיון]],0))))</f>
        <v/>
      </c>
    </row>
    <row r="241" spans="30:30">
      <c r="AD241" s="100" t="str">
        <f ca="1">IF($AD$1=0,"",IF(ROWS($AD$2:$AD240)&gt;$AD$1,"",INDEX(טבלה9[[#All],[שם היחידה]],MATCH(ROWS($AD$2:$AD240),טבלה9[[#All],[מיון]],0))))</f>
        <v/>
      </c>
    </row>
    <row r="242" spans="30:30">
      <c r="AD242" s="100" t="str">
        <f ca="1">IF($AD$1=0,"",IF(ROWS($AD$2:$AD241)&gt;$AD$1,"",INDEX(טבלה9[[#All],[שם היחידה]],MATCH(ROWS($AD$2:$AD241),טבלה9[[#All],[מיון]],0))))</f>
        <v/>
      </c>
    </row>
    <row r="243" spans="30:30">
      <c r="AD243" s="100" t="str">
        <f ca="1">IF($AD$1=0,"",IF(ROWS($AD$2:$AD242)&gt;$AD$1,"",INDEX(טבלה9[[#All],[שם היחידה]],MATCH(ROWS($AD$2:$AD242),טבלה9[[#All],[מיון]],0))))</f>
        <v/>
      </c>
    </row>
    <row r="244" spans="30:30">
      <c r="AD244" s="100" t="str">
        <f ca="1">IF($AD$1=0,"",IF(ROWS($AD$2:$AD243)&gt;$AD$1,"",INDEX(טבלה9[[#All],[שם היחידה]],MATCH(ROWS($AD$2:$AD243),טבלה9[[#All],[מיון]],0))))</f>
        <v/>
      </c>
    </row>
    <row r="245" spans="30:30">
      <c r="AD245" s="100" t="str">
        <f ca="1">IF($AD$1=0,"",IF(ROWS($AD$2:$AD244)&gt;$AD$1,"",INDEX(טבלה9[[#All],[שם היחידה]],MATCH(ROWS($AD$2:$AD244),טבלה9[[#All],[מיון]],0))))</f>
        <v/>
      </c>
    </row>
    <row r="246" spans="30:30">
      <c r="AD246" s="100" t="str">
        <f ca="1">IF($AD$1=0,"",IF(ROWS($AD$2:$AD245)&gt;$AD$1,"",INDEX(טבלה9[[#All],[שם היחידה]],MATCH(ROWS($AD$2:$AD245),טבלה9[[#All],[מיון]],0))))</f>
        <v/>
      </c>
    </row>
    <row r="247" spans="30:30">
      <c r="AD247" s="100" t="str">
        <f ca="1">IF($AD$1=0,"",IF(ROWS($AD$2:$AD246)&gt;$AD$1,"",INDEX(טבלה9[[#All],[שם היחידה]],MATCH(ROWS($AD$2:$AD246),טבלה9[[#All],[מיון]],0))))</f>
        <v/>
      </c>
    </row>
    <row r="248" spans="30:30">
      <c r="AD248" s="100" t="str">
        <f ca="1">IF($AD$1=0,"",IF(ROWS($AD$2:$AD247)&gt;$AD$1,"",INDEX(טבלה9[[#All],[שם היחידה]],MATCH(ROWS($AD$2:$AD247),טבלה9[[#All],[מיון]],0))))</f>
        <v/>
      </c>
    </row>
    <row r="249" spans="30:30">
      <c r="AD249" s="100" t="str">
        <f ca="1">IF($AD$1=0,"",IF(ROWS($AD$2:$AD248)&gt;$AD$1,"",INDEX(טבלה9[[#All],[שם היחידה]],MATCH(ROWS($AD$2:$AD248),טבלה9[[#All],[מיון]],0))))</f>
        <v/>
      </c>
    </row>
    <row r="250" spans="30:30">
      <c r="AD250" s="100" t="str">
        <f ca="1">IF($AD$1=0,"",IF(ROWS($AD$2:$AD249)&gt;$AD$1,"",INDEX(טבלה9[[#All],[שם היחידה]],MATCH(ROWS($AD$2:$AD249),טבלה9[[#All],[מיון]],0))))</f>
        <v/>
      </c>
    </row>
    <row r="251" spans="30:30">
      <c r="AD251" s="100" t="str">
        <f ca="1">IF($AD$1=0,"",IF(ROWS($AD$2:$AD250)&gt;$AD$1,"",INDEX(טבלה9[[#All],[שם היחידה]],MATCH(ROWS($AD$2:$AD250),טבלה9[[#All],[מיון]],0))))</f>
        <v/>
      </c>
    </row>
    <row r="252" spans="30:30">
      <c r="AD252" s="100" t="str">
        <f ca="1">IF($AD$1=0,"",IF(ROWS($AD$2:$AD251)&gt;$AD$1,"",INDEX(טבלה9[[#All],[שם היחידה]],MATCH(ROWS($AD$2:$AD251),טבלה9[[#All],[מיון]],0))))</f>
        <v/>
      </c>
    </row>
    <row r="253" spans="30:30">
      <c r="AD253" s="100" t="str">
        <f ca="1">IF($AD$1=0,"",IF(ROWS($AD$2:$AD252)&gt;$AD$1,"",INDEX(טבלה9[[#All],[שם היחידה]],MATCH(ROWS($AD$2:$AD252),טבלה9[[#All],[מיון]],0))))</f>
        <v/>
      </c>
    </row>
    <row r="254" spans="30:30">
      <c r="AD254" s="100" t="str">
        <f ca="1">IF($AD$1=0,"",IF(ROWS($AD$2:$AD253)&gt;$AD$1,"",INDEX(טבלה9[[#All],[שם היחידה]],MATCH(ROWS($AD$2:$AD253),טבלה9[[#All],[מיון]],0))))</f>
        <v/>
      </c>
    </row>
    <row r="255" spans="30:30">
      <c r="AD255" s="100" t="str">
        <f ca="1">IF($AD$1=0,"",IF(ROWS($AD$2:$AD254)&gt;$AD$1,"",INDEX(טבלה9[[#All],[שם היחידה]],MATCH(ROWS($AD$2:$AD254),טבלה9[[#All],[מיון]],0))))</f>
        <v/>
      </c>
    </row>
    <row r="256" spans="30:30">
      <c r="AD256" s="100" t="str">
        <f ca="1">IF($AD$1=0,"",IF(ROWS($AD$2:$AD255)&gt;$AD$1,"",INDEX(טבלה9[[#All],[שם היחידה]],MATCH(ROWS($AD$2:$AD255),טבלה9[[#All],[מיון]],0))))</f>
        <v/>
      </c>
    </row>
    <row r="257" spans="30:30">
      <c r="AD257" s="100" t="str">
        <f ca="1">IF($AD$1=0,"",IF(ROWS($AD$2:$AD256)&gt;$AD$1,"",INDEX(טבלה9[[#All],[שם היחידה]],MATCH(ROWS($AD$2:$AD256),טבלה9[[#All],[מיון]],0))))</f>
        <v/>
      </c>
    </row>
    <row r="258" spans="30:30">
      <c r="AD258" s="100" t="str">
        <f ca="1">IF($AD$1=0,"",IF(ROWS($AD$2:$AD257)&gt;$AD$1,"",INDEX(טבלה9[[#All],[שם היחידה]],MATCH(ROWS($AD$2:$AD257),טבלה9[[#All],[מיון]],0))))</f>
        <v/>
      </c>
    </row>
    <row r="259" spans="30:30">
      <c r="AD259" s="100" t="str">
        <f ca="1">IF($AD$1=0,"",IF(ROWS($AD$2:$AD258)&gt;$AD$1,"",INDEX(טבלה9[[#All],[שם היחידה]],MATCH(ROWS($AD$2:$AD258),טבלה9[[#All],[מיון]],0))))</f>
        <v/>
      </c>
    </row>
    <row r="260" spans="30:30">
      <c r="AD260" s="100" t="str">
        <f ca="1">IF($AD$1=0,"",IF(ROWS($AD$2:$AD259)&gt;$AD$1,"",INDEX(טבלה9[[#All],[שם היחידה]],MATCH(ROWS($AD$2:$AD259),טבלה9[[#All],[מיון]],0))))</f>
        <v/>
      </c>
    </row>
    <row r="261" spans="30:30">
      <c r="AD261" s="100" t="str">
        <f ca="1">IF($AD$1=0,"",IF(ROWS($AD$2:$AD260)&gt;$AD$1,"",INDEX(טבלה9[[#All],[שם היחידה]],MATCH(ROWS($AD$2:$AD260),טבלה9[[#All],[מיון]],0))))</f>
        <v/>
      </c>
    </row>
    <row r="262" spans="30:30">
      <c r="AD262" s="100" t="str">
        <f ca="1">IF($AD$1=0,"",IF(ROWS($AD$2:$AD261)&gt;$AD$1,"",INDEX(טבלה9[[#All],[שם היחידה]],MATCH(ROWS($AD$2:$AD261),טבלה9[[#All],[מיון]],0))))</f>
        <v/>
      </c>
    </row>
    <row r="263" spans="30:30">
      <c r="AD263" s="100" t="str">
        <f ca="1">IF($AD$1=0,"",IF(ROWS($AD$2:$AD262)&gt;$AD$1,"",INDEX(טבלה9[[#All],[שם היחידה]],MATCH(ROWS($AD$2:$AD262),טבלה9[[#All],[מיון]],0))))</f>
        <v/>
      </c>
    </row>
    <row r="264" spans="30:30">
      <c r="AD264" s="100" t="str">
        <f ca="1">IF($AD$1=0,"",IF(ROWS($AD$2:$AD263)&gt;$AD$1,"",INDEX(טבלה9[[#All],[שם היחידה]],MATCH(ROWS($AD$2:$AD263),טבלה9[[#All],[מיון]],0))))</f>
        <v/>
      </c>
    </row>
    <row r="265" spans="30:30">
      <c r="AD265" s="100" t="str">
        <f ca="1">IF($AD$1=0,"",IF(ROWS($AD$2:$AD264)&gt;$AD$1,"",INDEX(טבלה9[[#All],[שם היחידה]],MATCH(ROWS($AD$2:$AD264),טבלה9[[#All],[מיון]],0))))</f>
        <v/>
      </c>
    </row>
    <row r="266" spans="30:30">
      <c r="AD266" s="100" t="str">
        <f ca="1">IF($AD$1=0,"",IF(ROWS($AD$2:$AD265)&gt;$AD$1,"",INDEX(טבלה9[[#All],[שם היחידה]],MATCH(ROWS($AD$2:$AD265),טבלה9[[#All],[מיון]],0))))</f>
        <v/>
      </c>
    </row>
    <row r="267" spans="30:30">
      <c r="AD267" s="100" t="str">
        <f ca="1">IF($AD$1=0,"",IF(ROWS($AD$2:$AD266)&gt;$AD$1,"",INDEX(טבלה9[[#All],[שם היחידה]],MATCH(ROWS($AD$2:$AD266),טבלה9[[#All],[מיון]],0))))</f>
        <v/>
      </c>
    </row>
    <row r="268" spans="30:30">
      <c r="AD268" s="100" t="str">
        <f ca="1">IF($AD$1=0,"",IF(ROWS($AD$2:$AD267)&gt;$AD$1,"",INDEX(טבלה9[[#All],[שם היחידה]],MATCH(ROWS($AD$2:$AD267),טבלה9[[#All],[מיון]],0))))</f>
        <v/>
      </c>
    </row>
    <row r="269" spans="30:30">
      <c r="AD269" s="100" t="str">
        <f ca="1">IF($AD$1=0,"",IF(ROWS($AD$2:$AD268)&gt;$AD$1,"",INDEX(טבלה9[[#All],[שם היחידה]],MATCH(ROWS($AD$2:$AD268),טבלה9[[#All],[מיון]],0))))</f>
        <v/>
      </c>
    </row>
    <row r="270" spans="30:30">
      <c r="AD270" s="100" t="str">
        <f ca="1">IF($AD$1=0,"",IF(ROWS($AD$2:$AD269)&gt;$AD$1,"",INDEX(טבלה9[[#All],[שם היחידה]],MATCH(ROWS($AD$2:$AD269),טבלה9[[#All],[מיון]],0))))</f>
        <v/>
      </c>
    </row>
    <row r="271" spans="30:30">
      <c r="AD271" s="100" t="str">
        <f ca="1">IF($AD$1=0,"",IF(ROWS($AD$2:$AD270)&gt;$AD$1,"",INDEX(טבלה9[[#All],[שם היחידה]],MATCH(ROWS($AD$2:$AD270),טבלה9[[#All],[מיון]],0))))</f>
        <v/>
      </c>
    </row>
    <row r="272" spans="30:30">
      <c r="AD272" s="100" t="str">
        <f ca="1">IF($AD$1=0,"",IF(ROWS($AD$2:$AD271)&gt;$AD$1,"",INDEX(טבלה9[[#All],[שם היחידה]],MATCH(ROWS($AD$2:$AD271),טבלה9[[#All],[מיון]],0))))</f>
        <v/>
      </c>
    </row>
    <row r="273" spans="30:30">
      <c r="AD273" s="100" t="str">
        <f ca="1">IF($AD$1=0,"",IF(ROWS($AD$2:$AD272)&gt;$AD$1,"",INDEX(טבלה9[[#All],[שם היחידה]],MATCH(ROWS($AD$2:$AD272),טבלה9[[#All],[מיון]],0))))</f>
        <v/>
      </c>
    </row>
    <row r="274" spans="30:30">
      <c r="AD274" s="100" t="str">
        <f ca="1">IF($AD$1=0,"",IF(ROWS($AD$2:$AD273)&gt;$AD$1,"",INDEX(טבלה9[[#All],[שם היחידה]],MATCH(ROWS($AD$2:$AD273),טבלה9[[#All],[מיון]],0))))</f>
        <v/>
      </c>
    </row>
    <row r="275" spans="30:30">
      <c r="AD275" s="100" t="str">
        <f ca="1">IF($AD$1=0,"",IF(ROWS($AD$2:$AD274)&gt;$AD$1,"",INDEX(טבלה9[[#All],[שם היחידה]],MATCH(ROWS($AD$2:$AD274),טבלה9[[#All],[מיון]],0))))</f>
        <v/>
      </c>
    </row>
    <row r="276" spans="30:30">
      <c r="AD276" s="100" t="str">
        <f ca="1">IF($AD$1=0,"",IF(ROWS($AD$2:$AD275)&gt;$AD$1,"",INDEX(טבלה9[[#All],[שם היחידה]],MATCH(ROWS($AD$2:$AD275),טבלה9[[#All],[מיון]],0))))</f>
        <v/>
      </c>
    </row>
    <row r="277" spans="30:30">
      <c r="AD277" s="100" t="str">
        <f ca="1">IF($AD$1=0,"",IF(ROWS($AD$2:$AD276)&gt;$AD$1,"",INDEX(טבלה9[[#All],[שם היחידה]],MATCH(ROWS($AD$2:$AD276),טבלה9[[#All],[מיון]],0))))</f>
        <v/>
      </c>
    </row>
    <row r="278" spans="30:30">
      <c r="AD278" s="100" t="str">
        <f ca="1">IF($AD$1=0,"",IF(ROWS($AD$2:$AD277)&gt;$AD$1,"",INDEX(טבלה9[[#All],[שם היחידה]],MATCH(ROWS($AD$2:$AD277),טבלה9[[#All],[מיון]],0))))</f>
        <v/>
      </c>
    </row>
    <row r="279" spans="30:30">
      <c r="AD279" s="100" t="str">
        <f ca="1">IF($AD$1=0,"",IF(ROWS($AD$2:$AD278)&gt;$AD$1,"",INDEX(טבלה9[[#All],[שם היחידה]],MATCH(ROWS($AD$2:$AD278),טבלה9[[#All],[מיון]],0))))</f>
        <v/>
      </c>
    </row>
    <row r="280" spans="30:30">
      <c r="AD280" s="100" t="str">
        <f ca="1">IF($AD$1=0,"",IF(ROWS($AD$2:$AD279)&gt;$AD$1,"",INDEX(טבלה9[[#All],[שם היחידה]],MATCH(ROWS($AD$2:$AD279),טבלה9[[#All],[מיון]],0))))</f>
        <v/>
      </c>
    </row>
    <row r="281" spans="30:30">
      <c r="AD281" s="100" t="str">
        <f ca="1">IF($AD$1=0,"",IF(ROWS($AD$2:$AD280)&gt;$AD$1,"",INDEX(טבלה9[[#All],[שם היחידה]],MATCH(ROWS($AD$2:$AD280),טבלה9[[#All],[מיון]],0))))</f>
        <v/>
      </c>
    </row>
    <row r="282" spans="30:30">
      <c r="AD282" s="100" t="str">
        <f ca="1">IF($AD$1=0,"",IF(ROWS($AD$2:$AD281)&gt;$AD$1,"",INDEX(טבלה9[[#All],[שם היחידה]],MATCH(ROWS($AD$2:$AD281),טבלה9[[#All],[מיון]],0))))</f>
        <v/>
      </c>
    </row>
    <row r="283" spans="30:30">
      <c r="AD283" s="100" t="str">
        <f ca="1">IF($AD$1=0,"",IF(ROWS($AD$2:$AD282)&gt;$AD$1,"",INDEX(טבלה9[[#All],[שם היחידה]],MATCH(ROWS($AD$2:$AD282),טבלה9[[#All],[מיון]],0))))</f>
        <v/>
      </c>
    </row>
    <row r="284" spans="30:30">
      <c r="AD284" s="100" t="str">
        <f ca="1">IF($AD$1=0,"",IF(ROWS($AD$2:$AD283)&gt;$AD$1,"",INDEX(טבלה9[[#All],[שם היחידה]],MATCH(ROWS($AD$2:$AD283),טבלה9[[#All],[מיון]],0))))</f>
        <v/>
      </c>
    </row>
    <row r="285" spans="30:30">
      <c r="AD285" s="100" t="str">
        <f ca="1">IF($AD$1=0,"",IF(ROWS($AD$2:$AD284)&gt;$AD$1,"",INDEX(טבלה9[[#All],[שם היחידה]],MATCH(ROWS($AD$2:$AD284),טבלה9[[#All],[מיון]],0))))</f>
        <v/>
      </c>
    </row>
    <row r="286" spans="30:30">
      <c r="AD286" s="100" t="str">
        <f ca="1">IF($AD$1=0,"",IF(ROWS($AD$2:$AD285)&gt;$AD$1,"",INDEX(טבלה9[[#All],[שם היחידה]],MATCH(ROWS($AD$2:$AD285),טבלה9[[#All],[מיון]],0))))</f>
        <v/>
      </c>
    </row>
    <row r="287" spans="30:30">
      <c r="AD287" s="100" t="str">
        <f ca="1">IF($AD$1=0,"",IF(ROWS($AD$2:$AD286)&gt;$AD$1,"",INDEX(טבלה9[[#All],[שם היחידה]],MATCH(ROWS($AD$2:$AD286),טבלה9[[#All],[מיון]],0))))</f>
        <v/>
      </c>
    </row>
    <row r="288" spans="30:30">
      <c r="AD288" s="100" t="str">
        <f ca="1">IF($AD$1=0,"",IF(ROWS($AD$2:$AD287)&gt;$AD$1,"",INDEX(טבלה9[[#All],[שם היחידה]],MATCH(ROWS($AD$2:$AD287),טבלה9[[#All],[מיון]],0))))</f>
        <v/>
      </c>
    </row>
    <row r="289" spans="30:30">
      <c r="AD289" s="100" t="str">
        <f ca="1">IF($AD$1=0,"",IF(ROWS($AD$2:$AD288)&gt;$AD$1,"",INDEX(טבלה9[[#All],[שם היחידה]],MATCH(ROWS($AD$2:$AD288),טבלה9[[#All],[מיון]],0))))</f>
        <v/>
      </c>
    </row>
    <row r="290" spans="30:30">
      <c r="AD290" s="100" t="str">
        <f ca="1">IF($AD$1=0,"",IF(ROWS($AD$2:$AD289)&gt;$AD$1,"",INDEX(טבלה9[[#All],[שם היחידה]],MATCH(ROWS($AD$2:$AD289),טבלה9[[#All],[מיון]],0))))</f>
        <v/>
      </c>
    </row>
    <row r="291" spans="30:30">
      <c r="AD291" s="100" t="str">
        <f ca="1">IF($AD$1=0,"",IF(ROWS($AD$2:$AD290)&gt;$AD$1,"",INDEX(טבלה9[[#All],[שם היחידה]],MATCH(ROWS($AD$2:$AD290),טבלה9[[#All],[מיון]],0))))</f>
        <v/>
      </c>
    </row>
    <row r="292" spans="30:30">
      <c r="AD292" s="100" t="str">
        <f ca="1">IF($AD$1=0,"",IF(ROWS($AD$2:$AD291)&gt;$AD$1,"",INDEX(טבלה9[[#All],[שם היחידה]],MATCH(ROWS($AD$2:$AD291),טבלה9[[#All],[מיון]],0))))</f>
        <v/>
      </c>
    </row>
    <row r="293" spans="30:30">
      <c r="AD293" s="100" t="str">
        <f ca="1">IF($AD$1=0,"",IF(ROWS($AD$2:$AD292)&gt;$AD$1,"",INDEX(טבלה9[[#All],[שם היחידה]],MATCH(ROWS($AD$2:$AD292),טבלה9[[#All],[מיון]],0))))</f>
        <v/>
      </c>
    </row>
    <row r="294" spans="30:30">
      <c r="AD294" s="100" t="str">
        <f ca="1">IF($AD$1=0,"",IF(ROWS($AD$2:$AD293)&gt;$AD$1,"",INDEX(טבלה9[[#All],[שם היחידה]],MATCH(ROWS($AD$2:$AD293),טבלה9[[#All],[מיון]],0))))</f>
        <v/>
      </c>
    </row>
    <row r="295" spans="30:30">
      <c r="AD295" s="100" t="str">
        <f ca="1">IF($AD$1=0,"",IF(ROWS($AD$2:$AD294)&gt;$AD$1,"",INDEX(טבלה9[[#All],[שם היחידה]],MATCH(ROWS($AD$2:$AD294),טבלה9[[#All],[מיון]],0))))</f>
        <v/>
      </c>
    </row>
    <row r="296" spans="30:30">
      <c r="AD296" s="100" t="str">
        <f ca="1">IF($AD$1=0,"",IF(ROWS($AD$2:$AD295)&gt;$AD$1,"",INDEX(טבלה9[[#All],[שם היחידה]],MATCH(ROWS($AD$2:$AD295),טבלה9[[#All],[מיון]],0))))</f>
        <v/>
      </c>
    </row>
    <row r="297" spans="30:30">
      <c r="AD297" s="100" t="str">
        <f ca="1">IF($AD$1=0,"",IF(ROWS($AD$2:$AD296)&gt;$AD$1,"",INDEX(טבלה9[[#All],[שם היחידה]],MATCH(ROWS($AD$2:$AD296),טבלה9[[#All],[מיון]],0))))</f>
        <v/>
      </c>
    </row>
    <row r="298" spans="30:30">
      <c r="AD298" s="100" t="str">
        <f ca="1">IF($AD$1=0,"",IF(ROWS($AD$2:$AD297)&gt;$AD$1,"",INDEX(טבלה9[[#All],[שם היחידה]],MATCH(ROWS($AD$2:$AD297),טבלה9[[#All],[מיון]],0))))</f>
        <v/>
      </c>
    </row>
    <row r="299" spans="30:30">
      <c r="AD299" s="100" t="str">
        <f ca="1">IF($AD$1=0,"",IF(ROWS($AD$2:$AD298)&gt;$AD$1,"",INDEX(טבלה9[[#All],[שם היחידה]],MATCH(ROWS($AD$2:$AD298),טבלה9[[#All],[מיון]],0))))</f>
        <v/>
      </c>
    </row>
    <row r="300" spans="30:30">
      <c r="AD300" s="100" t="str">
        <f ca="1">IF($AD$1=0,"",IF(ROWS($AD$2:$AD299)&gt;$AD$1,"",INDEX(טבלה9[[#All],[שם היחידה]],MATCH(ROWS($AD$2:$AD299),טבלה9[[#All],[מיון]],0))))</f>
        <v/>
      </c>
    </row>
    <row r="301" spans="30:30">
      <c r="AD301" s="100" t="str">
        <f ca="1">IF($AD$1=0,"",IF(ROWS($AD$2:$AD300)&gt;$AD$1,"",INDEX(טבלה9[[#All],[שם היחידה]],MATCH(ROWS($AD$2:$AD300),טבלה9[[#All],[מיון]],0))))</f>
        <v/>
      </c>
    </row>
    <row r="302" spans="30:30">
      <c r="AD302" s="100" t="str">
        <f ca="1">IF($AD$1=0,"",IF(ROWS($AD$2:$AD301)&gt;$AD$1,"",INDEX(טבלה9[[#All],[שם היחידה]],MATCH(ROWS($AD$2:$AD301),טבלה9[[#All],[מיון]],0))))</f>
        <v/>
      </c>
    </row>
    <row r="303" spans="30:30">
      <c r="AD303" s="100" t="str">
        <f ca="1">IF($AD$1=0,"",IF(ROWS($AD$2:$AD302)&gt;$AD$1,"",INDEX(טבלה9[[#All],[שם היחידה]],MATCH(ROWS($AD$2:$AD302),טבלה9[[#All],[מיון]],0))))</f>
        <v/>
      </c>
    </row>
    <row r="304" spans="30:30">
      <c r="AD304" s="100" t="str">
        <f ca="1">IF($AD$1=0,"",IF(ROWS($AD$2:$AD303)&gt;$AD$1,"",INDEX(טבלה9[[#All],[שם היחידה]],MATCH(ROWS($AD$2:$AD303),טבלה9[[#All],[מיון]],0))))</f>
        <v/>
      </c>
    </row>
    <row r="305" spans="30:30">
      <c r="AD305" s="100" t="str">
        <f ca="1">IF($AD$1=0,"",IF(ROWS($AD$2:$AD304)&gt;$AD$1,"",INDEX(טבלה9[[#All],[שם היחידה]],MATCH(ROWS($AD$2:$AD304),טבלה9[[#All],[מיון]],0))))</f>
        <v/>
      </c>
    </row>
    <row r="306" spans="30:30">
      <c r="AD306" s="100" t="str">
        <f ca="1">IF($AD$1=0,"",IF(ROWS($AD$2:$AD305)&gt;$AD$1,"",INDEX(טבלה9[[#All],[שם היחידה]],MATCH(ROWS($AD$2:$AD305),טבלה9[[#All],[מיון]],0))))</f>
        <v/>
      </c>
    </row>
    <row r="307" spans="30:30">
      <c r="AD307" s="100" t="str">
        <f ca="1">IF($AD$1=0,"",IF(ROWS($AD$2:$AD306)&gt;$AD$1,"",INDEX(טבלה9[[#All],[שם היחידה]],MATCH(ROWS($AD$2:$AD306),טבלה9[[#All],[מיון]],0))))</f>
        <v/>
      </c>
    </row>
    <row r="308" spans="30:30">
      <c r="AD308" s="100" t="str">
        <f ca="1">IF($AD$1=0,"",IF(ROWS($AD$2:$AD307)&gt;$AD$1,"",INDEX(טבלה9[[#All],[שם היחידה]],MATCH(ROWS($AD$2:$AD307),טבלה9[[#All],[מיון]],0))))</f>
        <v/>
      </c>
    </row>
    <row r="309" spans="30:30">
      <c r="AD309" s="100" t="str">
        <f ca="1">IF($AD$1=0,"",IF(ROWS($AD$2:$AD308)&gt;$AD$1,"",INDEX(טבלה9[[#All],[שם היחידה]],MATCH(ROWS($AD$2:$AD308),טבלה9[[#All],[מיון]],0))))</f>
        <v/>
      </c>
    </row>
    <row r="310" spans="30:30">
      <c r="AD310" s="100" t="str">
        <f ca="1">IF($AD$1=0,"",IF(ROWS($AD$2:$AD309)&gt;$AD$1,"",INDEX(טבלה9[[#All],[שם היחידה]],MATCH(ROWS($AD$2:$AD309),טבלה9[[#All],[מיון]],0))))</f>
        <v/>
      </c>
    </row>
    <row r="311" spans="30:30">
      <c r="AD311" s="100" t="str">
        <f ca="1">IF($AD$1=0,"",IF(ROWS($AD$2:$AD310)&gt;$AD$1,"",INDEX(טבלה9[[#All],[שם היחידה]],MATCH(ROWS($AD$2:$AD310),טבלה9[[#All],[מיון]],0))))</f>
        <v/>
      </c>
    </row>
    <row r="312" spans="30:30">
      <c r="AD312" s="100" t="str">
        <f ca="1">IF($AD$1=0,"",IF(ROWS($AD$2:$AD311)&gt;$AD$1,"",INDEX(טבלה9[[#All],[שם היחידה]],MATCH(ROWS($AD$2:$AD311),טבלה9[[#All],[מיון]],0))))</f>
        <v/>
      </c>
    </row>
    <row r="313" spans="30:30">
      <c r="AD313" s="100" t="str">
        <f ca="1">IF($AD$1=0,"",IF(ROWS($AD$2:$AD312)&gt;$AD$1,"",INDEX(טבלה9[[#All],[שם היחידה]],MATCH(ROWS($AD$2:$AD312),טבלה9[[#All],[מיון]],0))))</f>
        <v/>
      </c>
    </row>
    <row r="314" spans="30:30">
      <c r="AD314" s="100" t="str">
        <f ca="1">IF($AD$1=0,"",IF(ROWS($AD$2:$AD313)&gt;$AD$1,"",INDEX(טבלה9[[#All],[שם היחידה]],MATCH(ROWS($AD$2:$AD313),טבלה9[[#All],[מיון]],0))))</f>
        <v/>
      </c>
    </row>
    <row r="315" spans="30:30">
      <c r="AD315" s="100" t="str">
        <f ca="1">IF($AD$1=0,"",IF(ROWS($AD$2:$AD314)&gt;$AD$1,"",INDEX(טבלה9[[#All],[שם היחידה]],MATCH(ROWS($AD$2:$AD314),טבלה9[[#All],[מיון]],0))))</f>
        <v/>
      </c>
    </row>
    <row r="316" spans="30:30">
      <c r="AD316" s="100" t="str">
        <f ca="1">IF($AD$1=0,"",IF(ROWS($AD$2:$AD315)&gt;$AD$1,"",INDEX(טבלה9[[#All],[שם היחידה]],MATCH(ROWS($AD$2:$AD315),טבלה9[[#All],[מיון]],0))))</f>
        <v/>
      </c>
    </row>
    <row r="317" spans="30:30">
      <c r="AD317" s="100" t="str">
        <f ca="1">IF($AD$1=0,"",IF(ROWS($AD$2:$AD316)&gt;$AD$1,"",INDEX(טבלה9[[#All],[שם היחידה]],MATCH(ROWS($AD$2:$AD316),טבלה9[[#All],[מיון]],0))))</f>
        <v/>
      </c>
    </row>
    <row r="318" spans="30:30">
      <c r="AD318" s="100" t="str">
        <f ca="1">IF($AD$1=0,"",IF(ROWS($AD$2:$AD317)&gt;$AD$1,"",INDEX(טבלה9[[#All],[שם היחידה]],MATCH(ROWS($AD$2:$AD317),טבלה9[[#All],[מיון]],0))))</f>
        <v/>
      </c>
    </row>
    <row r="319" spans="30:30">
      <c r="AD319" s="100" t="str">
        <f ca="1">IF($AD$1=0,"",IF(ROWS($AD$2:$AD318)&gt;$AD$1,"",INDEX(טבלה9[[#All],[שם היחידה]],MATCH(ROWS($AD$2:$AD318),טבלה9[[#All],[מיון]],0))))</f>
        <v/>
      </c>
    </row>
    <row r="320" spans="30:30">
      <c r="AD320" s="100" t="str">
        <f ca="1">IF($AD$1=0,"",IF(ROWS($AD$2:$AD319)&gt;$AD$1,"",INDEX(טבלה9[[#All],[שם היחידה]],MATCH(ROWS($AD$2:$AD319),טבלה9[[#All],[מיון]],0))))</f>
        <v/>
      </c>
    </row>
    <row r="321" spans="30:30">
      <c r="AD321" s="100" t="str">
        <f ca="1">IF($AD$1=0,"",IF(ROWS($AD$2:$AD320)&gt;$AD$1,"",INDEX(טבלה9[[#All],[שם היחידה]],MATCH(ROWS($AD$2:$AD320),טבלה9[[#All],[מיון]],0))))</f>
        <v/>
      </c>
    </row>
    <row r="322" spans="30:30">
      <c r="AD322" s="100" t="str">
        <f ca="1">IF($AD$1=0,"",IF(ROWS($AD$2:$AD321)&gt;$AD$1,"",INDEX(טבלה9[[#All],[שם היחידה]],MATCH(ROWS($AD$2:$AD321),טבלה9[[#All],[מיון]],0))))</f>
        <v/>
      </c>
    </row>
    <row r="323" spans="30:30">
      <c r="AD323" s="100" t="str">
        <f ca="1">IF($AD$1=0,"",IF(ROWS($AD$2:$AD322)&gt;$AD$1,"",INDEX(טבלה9[[#All],[שם היחידה]],MATCH(ROWS($AD$2:$AD322),טבלה9[[#All],[מיון]],0))))</f>
        <v/>
      </c>
    </row>
    <row r="324" spans="30:30">
      <c r="AD324" s="100" t="str">
        <f ca="1">IF($AD$1=0,"",IF(ROWS($AD$2:$AD323)&gt;$AD$1,"",INDEX(טבלה9[[#All],[שם היחידה]],MATCH(ROWS($AD$2:$AD323),טבלה9[[#All],[מיון]],0))))</f>
        <v/>
      </c>
    </row>
    <row r="325" spans="30:30">
      <c r="AD325" s="100" t="str">
        <f ca="1">IF($AD$1=0,"",IF(ROWS($AD$2:$AD324)&gt;$AD$1,"",INDEX(טבלה9[[#All],[שם היחידה]],MATCH(ROWS($AD$2:$AD324),טבלה9[[#All],[מיון]],0))))</f>
        <v/>
      </c>
    </row>
    <row r="326" spans="30:30">
      <c r="AD326" s="100" t="str">
        <f ca="1">IF($AD$1=0,"",IF(ROWS($AD$2:$AD325)&gt;$AD$1,"",INDEX(טבלה9[[#All],[שם היחידה]],MATCH(ROWS($AD$2:$AD325),טבלה9[[#All],[מיון]],0))))</f>
        <v/>
      </c>
    </row>
    <row r="327" spans="30:30">
      <c r="AD327" s="100" t="str">
        <f ca="1">IF($AD$1=0,"",IF(ROWS($AD$2:$AD326)&gt;$AD$1,"",INDEX(טבלה9[[#All],[שם היחידה]],MATCH(ROWS($AD$2:$AD326),טבלה9[[#All],[מיון]],0))))</f>
        <v/>
      </c>
    </row>
    <row r="328" spans="30:30">
      <c r="AD328" s="100" t="str">
        <f ca="1">IF($AD$1=0,"",IF(ROWS($AD$2:$AD327)&gt;$AD$1,"",INDEX(טבלה9[[#All],[שם היחידה]],MATCH(ROWS($AD$2:$AD327),טבלה9[[#All],[מיון]],0))))</f>
        <v/>
      </c>
    </row>
    <row r="329" spans="30:30">
      <c r="AD329" s="100" t="str">
        <f ca="1">IF($AD$1=0,"",IF(ROWS($AD$2:$AD328)&gt;$AD$1,"",INDEX(טבלה9[[#All],[שם היחידה]],MATCH(ROWS($AD$2:$AD328),טבלה9[[#All],[מיון]],0))))</f>
        <v/>
      </c>
    </row>
  </sheetData>
  <pageMargins left="0.70866141732283472" right="0.70866141732283472" top="0.74803149606299213" bottom="0.74803149606299213" header="0.31496062992125984" footer="0.31496062992125984"/>
  <pageSetup paperSize="9" orientation="portrait" verticalDpi="0"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False</openByDefault>
  <xsnScope>http://moss/DocumentManagementSite</xsnScope>
</customXsn>
</file>

<file path=customXml/item3.xml><?xml version="1.0" encoding="utf-8"?>
<p:properties xmlns:p="http://schemas.microsoft.com/office/2006/metadata/properties" xmlns:xsi="http://www.w3.org/2001/XMLSchema-instance" xmlns:pc="http://schemas.microsoft.com/office/infopath/2007/PartnerControls">
  <documentManagement>
    <SignerName xmlns="8f5b83e0-a1d3-486c-bd07-833a425c74af">טובי גלזר</SignerName>
    <RecipientsNameBCC xmlns="8f5b83e0-a1d3-486c-bd07-833a425c74af">__________</RecipientsNameBCC>
    <FullNameCC xmlns="8f5b83e0-a1d3-486c-bd07-833a425c74af">.</FullNameCC>
    <DepartmentPermissionWasSet xmlns="8f5b83e0-a1d3-486c-bd07-833a425c74af" xsi:nil="true"/>
    <PreviousPublishingStatus xmlns="8f5b83e0-a1d3-486c-bd07-833a425c74af">Pending</PreviousPublishingStatus>
    <RecipientsNameTO xmlns="8f5b83e0-a1d3-486c-bd07-833a425c74af">__________</RecipientsNameTO>
    <SignerItemID xmlns="8f5b83e0-a1d3-486c-bd07-833a425c74af">-1</SignerItemID>
    <RecipientsMailTO xmlns="8f5b83e0-a1d3-486c-bd07-833a425c74af" xsi:nil="true"/>
    <DocumentCatalog xmlns="8f5b83e0-a1d3-486c-bd07-833a425c74af" xsi:nil="true"/>
    <LastCheckInUser xmlns="8f5b83e0-a1d3-486c-bd07-833a425c74af">טובי גלזר</LastCheckInUser>
    <PermissionForUserGroup xmlns="8f5b83e0-a1d3-486c-bd07-833a425c74af" xsi:nil="true"/>
    <SignerWorkPhone xmlns="8f5b83e0-a1d3-486c-bd07-833a425c74af">__________</SignerWorkPhone>
    <CounterString xmlns="8f5b83e0-a1d3-486c-bd07-833a425c74af">92</CounterString>
    <AdditionalReaders xmlns="8f5b83e0-a1d3-486c-bd07-833a425c74af">mnidom\roig,mnidom\liorber,mnidom\nirz,mnidom\braham,mnidom\ytekut</AdditionalReaders>
    <PreviousAdditionalEditors xmlns="8f5b83e0-a1d3-486c-bd07-833a425c74af" xsi:nil="true"/>
    <SetDepartmentPermission xmlns="8f5b83e0-a1d3-486c-bd07-833a425c74af">0</SetDepartmentPermission>
    <AdditionalReaderUsers xmlns="8f5b83e0-a1d3-486c-bd07-833a425c74af" xsi:nil="true"/>
    <AdditionalEditors xmlns="8f5b83e0-a1d3-486c-bd07-833a425c74af" xsi:nil="true"/>
    <SignerJobTitle xmlns="8f5b83e0-a1d3-486c-bd07-833a425c74af">מפתחת</SignerJobTitle>
    <SignerDepartment xmlns="8f5b83e0-a1d3-486c-bd07-833a425c74af">מחשוב</SignerDepartment>
    <RecipientsNameCC xmlns="8f5b83e0-a1d3-486c-bd07-833a425c74af">__________</RecipientsNameCC>
    <FullNameBCC xmlns="8f5b83e0-a1d3-486c-bd07-833a425c74af">.</FullNameBCC>
    <FullNameAll xmlns="8f5b83e0-a1d3-486c-bd07-833a425c74af">~~</FullNameAll>
    <DocumentLinkHidden xmlns="87b98568-e8c7-4058-bf31-e11803adaf85" xsi:nil="true"/>
    <DocumentCreateDateEnglish xmlns="8f5b83e0-a1d3-486c-bd07-833a425c74af">21 במרץ 2018</DocumentCreateDateEnglish>
    <DocumentCreateDateHebrew xmlns="8f5b83e0-a1d3-486c-bd07-833a425c74af">ה' בניסן התשע"ח</DocumentCreateDateHebrew>
    <SignerEmail xmlns="8f5b83e0-a1d3-486c-bd07-833a425c74af">tovig@energy.gov.il</SignerEmail>
    <FullNameTO xmlns="8f5b83e0-a1d3-486c-bd07-833a425c74af">.</FullNameTO>
    <AdditionalSigners xmlns="8f5b83e0-a1d3-486c-bd07-833a425c74af" xsi:nil="true"/>
    <SignerWorkFax xmlns="8f5b83e0-a1d3-486c-bd07-833a425c74af">__________</SignerWorkFax>
    <LastCheckOutUser xmlns="8f5b83e0-a1d3-486c-bd07-833a425c74af" xsi:nil="true"/>
    <SubjectDocument xmlns="8f5b83e0-a1d3-486c-bd07-833a425c74af">הנגשת מאגרים - משרד התשתיות </SubjectDocument>
    <AdditionalWriters xmlns="8f5b83e0-a1d3-486c-bd07-833a425c74af" xsi:nil="true"/>
    <WriterName xmlns="8f5b83e0-a1d3-486c-bd07-833a425c74af">טובי גלזר</WriterName>
    <DocumentLibraryName xmlns="8f5b83e0-a1d3-486c-bd07-833a425c74af">מיחשוב</DocumentLibraryName>
    <PreviousAdditionalReaders xmlns="8f5b83e0-a1d3-486c-bd07-833a425c74af">mnidom\roig,mnidom\liorber,mnidom\nirz,mnidom\braham,mnidom\ytekut</PreviousAdditionalReaders>
    <Writer xmlns="8f5b83e0-a1d3-486c-bd07-833a425c74af">
      <UserInfo>
        <DisplayName/>
        <AccountId xsi:nil="true"/>
        <AccountType/>
      </UserInfo>
    </Writer>
    <LastPublishDate xmlns="8f5b83e0-a1d3-486c-bd07-833a425c74af" xsi:nil="true"/>
    <LastLockDate xmlns="8f5b83e0-a1d3-486c-bd07-833a425c74af" xsi:nil="true"/>
    <LastLockUser xmlns="8f5b83e0-a1d3-486c-bd07-833a425c74af" xsi:nil="true"/>
    <RecipientsMailBCC xmlns="8f5b83e0-a1d3-486c-bd07-833a425c74af" xsi:nil="true"/>
    <RecipientsMailSent xmlns="8f5b83e0-a1d3-486c-bd07-833a425c74af" xsi:nil="true"/>
    <DocumentLinkHiddenPrevious xmlns="87b98568-e8c7-4058-bf31-e11803adaf85" xsi:nil="true"/>
    <DocumentWorkInstrument xmlns="8f5b83e0-a1d3-486c-bd07-833a425c74af" xsi:nil="true"/>
    <DocumentCreateDate xmlns="8f5b83e0-a1d3-486c-bd07-833a425c74af">2018-03-20T22:00:00+00:00</DocumentCreateDate>
    <LastCheckOutDate xmlns="8f5b83e0-a1d3-486c-bd07-833a425c74af" xsi:nil="true"/>
    <RecipientsMailCC xmlns="8f5b83e0-a1d3-486c-bd07-833a425c74af" xsi:nil="true"/>
    <DocumentWordTemplate xmlns="8f5b83e0-a1d3-486c-bd07-833a425c74af" xsi:nil="true"/>
    <CurrentDocumentStatus xmlns="8f5b83e0-a1d3-486c-bd07-833a425c74af">עבודה</CurrentDocumentStatus>
    <LastCheckInDate xmlns="8f5b83e0-a1d3-486c-bd07-833a425c74af">21/03/2018 12:20;39</LastCheckInDate>
    <DocumentCounter xmlns="8f5b83e0-a1d3-486c-bd07-833a425c74af">מח_92_2018</DocumentCounter>
    <LastPublishUser xmlns="8f5b83e0-a1d3-486c-bd07-833a425c74a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תבנית קובץ חיצוני" ma:contentTypeID="0x0101003CBAFB7F4A7FF54FB9D64543F2EA55D24300BF75E5714A81B248BC79E78BA0251D16" ma:contentTypeVersion="129" ma:contentTypeDescription="" ma:contentTypeScope="" ma:versionID="9217a5e3c12f61b23523412b312c502e">
  <xsd:schema xmlns:xsd="http://www.w3.org/2001/XMLSchema" xmlns:xs="http://www.w3.org/2001/XMLSchema" xmlns:p="http://schemas.microsoft.com/office/2006/metadata/properties" xmlns:ns2="8f5b83e0-a1d3-486c-bd07-833a425c74af" xmlns:ns3="87b98568-e8c7-4058-bf31-e11803adaf85" targetNamespace="http://schemas.microsoft.com/office/2006/metadata/properties" ma:root="true" ma:fieldsID="a5df6a03deb4741860f98869fc26ae9e" ns2:_="" ns3:_="">
    <xsd:import namespace="8f5b83e0-a1d3-486c-bd07-833a425c74af"/>
    <xsd:import namespace="87b98568-e8c7-4058-bf31-e11803adaf85"/>
    <xsd:element name="properties">
      <xsd:complexType>
        <xsd:sequence>
          <xsd:element name="documentManagement">
            <xsd:complexType>
              <xsd:all>
                <xsd:element ref="ns2:DocumentWorkInstrument" minOccurs="0"/>
                <xsd:element ref="ns2:DocumentWordTemplate" minOccurs="0"/>
                <xsd:element ref="ns2:WriterName" minOccurs="0"/>
                <xsd:element ref="ns2:DepartmentPermissionWasSet" minOccurs="0"/>
                <xsd:element ref="ns2:CurrentDocumentStatus" minOccurs="0"/>
                <xsd:element ref="ns2:LastCheckOutDate" minOccurs="0"/>
                <xsd:element ref="ns2:LastCheckOutUser" minOccurs="0"/>
                <xsd:element ref="ns2:LastCheckInDate" minOccurs="0"/>
                <xsd:element ref="ns2:LastCheckInUser" minOccurs="0"/>
                <xsd:element ref="ns2:LastPublishDate" minOccurs="0"/>
                <xsd:element ref="ns2:LastPublishUser" minOccurs="0"/>
                <xsd:element ref="ns2:LastLockDate" minOccurs="0"/>
                <xsd:element ref="ns2:LastLockUser" minOccurs="0"/>
                <xsd:element ref="ns2:PreviousPublishingStatus" minOccurs="0"/>
                <xsd:element ref="ns2:SubjectDocument" minOccurs="0"/>
                <xsd:element ref="ns2:DocumentCreateDateEnglish" minOccurs="0"/>
                <xsd:element ref="ns2:DocumentCreateDateHebrew" minOccurs="0"/>
                <xsd:element ref="ns2:SignerName" minOccurs="0"/>
                <xsd:element ref="ns2:SignerItemID" minOccurs="0"/>
                <xsd:element ref="ns2:SignerEmail" minOccurs="0"/>
                <xsd:element ref="ns2:SignerJobTitle" minOccurs="0"/>
                <xsd:element ref="ns2:SignerDepartment" minOccurs="0"/>
                <xsd:element ref="ns2:SignerWorkPhone" minOccurs="0"/>
                <xsd:element ref="ns2:SignerWorkFax" minOccurs="0"/>
                <xsd:element ref="ns2:RecipientsNameTO" minOccurs="0"/>
                <xsd:element ref="ns2:RecipientsMailTO" minOccurs="0"/>
                <xsd:element ref="ns2:RecipientsNameCC" minOccurs="0"/>
                <xsd:element ref="ns2:RecipientsMailCC" minOccurs="0"/>
                <xsd:element ref="ns2:RecipientsNameBCC" minOccurs="0"/>
                <xsd:element ref="ns2:RecipientsMailBCC" minOccurs="0"/>
                <xsd:element ref="ns2:RecipientsMailSent" minOccurs="0"/>
                <xsd:element ref="ns2:CounterString" minOccurs="0"/>
                <xsd:element ref="ns2:DocumentCounter" minOccurs="0"/>
                <xsd:element ref="ns2:FullNameTO" minOccurs="0"/>
                <xsd:element ref="ns2:FullNameCC" minOccurs="0"/>
                <xsd:element ref="ns2:FullNameBCC" minOccurs="0"/>
                <xsd:element ref="ns2:AdditionalReaders" minOccurs="0"/>
                <xsd:element ref="ns2:PreviousAdditionalReaders" minOccurs="0"/>
                <xsd:element ref="ns2:AdditionalEditors" minOccurs="0"/>
                <xsd:element ref="ns2:PreviousAdditionalEditors" minOccurs="0"/>
                <xsd:element ref="ns2:SetDepartmentPermission" minOccurs="0"/>
                <xsd:element ref="ns2:DocumentLibraryName" minOccurs="0"/>
                <xsd:element ref="ns2:FullNameAll" minOccurs="0"/>
                <xsd:element ref="ns2:PermissionForUserGroup" minOccurs="0"/>
                <xsd:element ref="ns3:DocumentLinkHidden" minOccurs="0"/>
                <xsd:element ref="ns3:DocumentLinkHiddenPrevious" minOccurs="0"/>
                <xsd:element ref="ns2:AdditionalReaderUsers" minOccurs="0"/>
                <xsd:element ref="ns2:AdditionalSigners" minOccurs="0"/>
                <xsd:element ref="ns2:AdditionalWriters" minOccurs="0"/>
                <xsd:element ref="ns2:DocumentCatalog" minOccurs="0"/>
                <xsd:element ref="ns2:DocumentCreateDate" minOccurs="0"/>
                <xsd:element ref="ns2:Wri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5b83e0-a1d3-486c-bd07-833a425c74af" elementFormDefault="qualified">
    <xsd:import namespace="http://schemas.microsoft.com/office/2006/documentManagement/types"/>
    <xsd:import namespace="http://schemas.microsoft.com/office/infopath/2007/PartnerControls"/>
    <xsd:element name="DocumentWorkInstrument" ma:index="2" nillable="true" ma:displayName="כלי עבודה" ma:hidden="true" ma:internalName="DocumentWorkInstrument" ma:readOnly="false">
      <xsd:simpleType>
        <xsd:restriction base="dms:Text">
          <xsd:maxLength value="255"/>
        </xsd:restriction>
      </xsd:simpleType>
    </xsd:element>
    <xsd:element name="DocumentWordTemplate" ma:index="3" nillable="true" ma:displayName="תבנית וורד" ma:hidden="true" ma:internalName="DocumentWordTemplate" ma:readOnly="false">
      <xsd:simpleType>
        <xsd:restriction base="dms:Text">
          <xsd:maxLength value="255"/>
        </xsd:restriction>
      </xsd:simpleType>
    </xsd:element>
    <xsd:element name="WriterName" ma:index="4" nillable="true" ma:displayName="שם מחבר מסמך" ma:hidden="true" ma:internalName="WriterName" ma:readOnly="false">
      <xsd:simpleType>
        <xsd:restriction base="dms:Text">
          <xsd:maxLength value="255"/>
        </xsd:restriction>
      </xsd:simpleType>
    </xsd:element>
    <xsd:element name="DepartmentPermissionWasSet" ma:index="5" nillable="true" ma:displayName="בוצע הענקת הרשאות ליחידה" ma:hidden="true" ma:internalName="DepartmentPermissionWasSet" ma:readOnly="false">
      <xsd:simpleType>
        <xsd:restriction base="dms:Text">
          <xsd:maxLength value="255"/>
        </xsd:restriction>
      </xsd:simpleType>
    </xsd:element>
    <xsd:element name="CurrentDocumentStatus" ma:index="6" nillable="true" ma:displayName="סטאטוס" ma:hidden="true" ma:internalName="CurrentDocumentStatus" ma:readOnly="false">
      <xsd:simpleType>
        <xsd:restriction base="dms:Text">
          <xsd:maxLength value="255"/>
        </xsd:restriction>
      </xsd:simpleType>
    </xsd:element>
    <xsd:element name="LastCheckOutDate" ma:index="7" nillable="true" ma:displayName="תאריך הוצא אחרון" ma:hidden="true" ma:internalName="LastCheckOutDate" ma:readOnly="false">
      <xsd:simpleType>
        <xsd:restriction base="dms:Text">
          <xsd:maxLength value="255"/>
        </xsd:restriction>
      </xsd:simpleType>
    </xsd:element>
    <xsd:element name="LastCheckOutUser" ma:index="8" nillable="true" ma:displayName="משתמש הוצא אחרון" ma:hidden="true" ma:internalName="LastCheckOutUser" ma:readOnly="false">
      <xsd:simpleType>
        <xsd:restriction base="dms:Text">
          <xsd:maxLength value="255"/>
        </xsd:restriction>
      </xsd:simpleType>
    </xsd:element>
    <xsd:element name="LastCheckInDate" ma:index="9" nillable="true" ma:displayName="תאריך הכנסה אחרון" ma:hidden="true" ma:internalName="LastCheckInDate" ma:readOnly="false">
      <xsd:simpleType>
        <xsd:restriction base="dms:Text">
          <xsd:maxLength value="255"/>
        </xsd:restriction>
      </xsd:simpleType>
    </xsd:element>
    <xsd:element name="LastCheckInUser" ma:index="10" nillable="true" ma:displayName="משתמש הכנסה אחרון" ma:hidden="true" ma:internalName="LastCheckInUser" ma:readOnly="false">
      <xsd:simpleType>
        <xsd:restriction base="dms:Text">
          <xsd:maxLength value="255"/>
        </xsd:restriction>
      </xsd:simpleType>
    </xsd:element>
    <xsd:element name="LastPublishDate" ma:index="11" nillable="true" ma:displayName="תאריך פרסום אחרון" ma:hidden="true" ma:internalName="LastPublishDate" ma:readOnly="false">
      <xsd:simpleType>
        <xsd:restriction base="dms:Text">
          <xsd:maxLength value="255"/>
        </xsd:restriction>
      </xsd:simpleType>
    </xsd:element>
    <xsd:element name="LastPublishUser" ma:index="12" nillable="true" ma:displayName="משתמש פרסום אחרון" ma:hidden="true" ma:internalName="LastPublishUser" ma:readOnly="false">
      <xsd:simpleType>
        <xsd:restriction base="dms:Text">
          <xsd:maxLength value="255"/>
        </xsd:restriction>
      </xsd:simpleType>
    </xsd:element>
    <xsd:element name="LastLockDate" ma:index="13" nillable="true" ma:displayName="תאריך נעילה אחרון" ma:hidden="true" ma:internalName="LastLockDate" ma:readOnly="false">
      <xsd:simpleType>
        <xsd:restriction base="dms:Text">
          <xsd:maxLength value="255"/>
        </xsd:restriction>
      </xsd:simpleType>
    </xsd:element>
    <xsd:element name="LastLockUser" ma:index="14" nillable="true" ma:displayName="משתמש נעילה אחרון" ma:hidden="true" ma:internalName="LastLockUser" ma:readOnly="false">
      <xsd:simpleType>
        <xsd:restriction base="dms:Text">
          <xsd:maxLength value="255"/>
        </xsd:restriction>
      </xsd:simpleType>
    </xsd:element>
    <xsd:element name="PreviousPublishingStatus" ma:index="15" nillable="true" ma:displayName="סטאטוס מסמך קודם" ma:hidden="true" ma:internalName="PreviousPublishingStatus" ma:readOnly="false">
      <xsd:simpleType>
        <xsd:restriction base="dms:Text">
          <xsd:maxLength value="255"/>
        </xsd:restriction>
      </xsd:simpleType>
    </xsd:element>
    <xsd:element name="SubjectDocument" ma:index="16" nillable="true" ma:displayName="הנדון מסמך" ma:internalName="SubjectDocument" ma:readOnly="false">
      <xsd:simpleType>
        <xsd:restriction base="dms:Text">
          <xsd:maxLength value="255"/>
        </xsd:restriction>
      </xsd:simpleType>
    </xsd:element>
    <xsd:element name="DocumentCreateDateEnglish" ma:index="17" nillable="true" ma:displayName="תאריך יצירה לועזי" ma:internalName="DocumentCreateDateEnglish" ma:readOnly="false">
      <xsd:simpleType>
        <xsd:restriction base="dms:Text">
          <xsd:maxLength value="255"/>
        </xsd:restriction>
      </xsd:simpleType>
    </xsd:element>
    <xsd:element name="DocumentCreateDateHebrew" ma:index="18" nillable="true" ma:displayName="תאריך יצירה עברי" ma:internalName="DocumentCreateDateHebrew" ma:readOnly="false">
      <xsd:simpleType>
        <xsd:restriction base="dms:Text">
          <xsd:maxLength value="255"/>
        </xsd:restriction>
      </xsd:simpleType>
    </xsd:element>
    <xsd:element name="SignerName" ma:index="19" nillable="true" ma:displayName="שם חותם מסמך" ma:internalName="SignerName" ma:readOnly="false">
      <xsd:simpleType>
        <xsd:restriction base="dms:Text">
          <xsd:maxLength value="255"/>
        </xsd:restriction>
      </xsd:simpleType>
    </xsd:element>
    <xsd:element name="SignerItemID" ma:index="20" nillable="true" ma:displayName="חותם מזהה רשימה" ma:hidden="true" ma:internalName="SignerItemID" ma:readOnly="false">
      <xsd:simpleType>
        <xsd:restriction base="dms:Text">
          <xsd:maxLength value="255"/>
        </xsd:restriction>
      </xsd:simpleType>
    </xsd:element>
    <xsd:element name="SignerEmail" ma:index="21" nillable="true" ma:displayName="מייל של חותם" ma:internalName="SignerEmail" ma:readOnly="false">
      <xsd:simpleType>
        <xsd:restriction base="dms:Text">
          <xsd:maxLength value="255"/>
        </xsd:restriction>
      </xsd:simpleType>
    </xsd:element>
    <xsd:element name="SignerJobTitle" ma:index="22" nillable="true" ma:displayName="תפקיד של חותם" ma:internalName="SignerJobTitle" ma:readOnly="false">
      <xsd:simpleType>
        <xsd:restriction base="dms:Text">
          <xsd:maxLength value="255"/>
        </xsd:restriction>
      </xsd:simpleType>
    </xsd:element>
    <xsd:element name="SignerDepartment" ma:index="23" nillable="true" ma:displayName="יהידה של חותם" ma:internalName="SignerDepartment" ma:readOnly="false">
      <xsd:simpleType>
        <xsd:restriction base="dms:Text">
          <xsd:maxLength value="255"/>
        </xsd:restriction>
      </xsd:simpleType>
    </xsd:element>
    <xsd:element name="SignerWorkPhone" ma:index="24" nillable="true" ma:displayName="טלפון עבודה של חותם" ma:internalName="SignerWorkPhone" ma:readOnly="false">
      <xsd:simpleType>
        <xsd:restriction base="dms:Text">
          <xsd:maxLength value="255"/>
        </xsd:restriction>
      </xsd:simpleType>
    </xsd:element>
    <xsd:element name="SignerWorkFax" ma:index="25" nillable="true" ma:displayName="פקס של חותם" ma:internalName="SignerWorkFax" ma:readOnly="false">
      <xsd:simpleType>
        <xsd:restriction base="dms:Text">
          <xsd:maxLength value="255"/>
        </xsd:restriction>
      </xsd:simpleType>
    </xsd:element>
    <xsd:element name="RecipientsNameTO" ma:index="26" nillable="true" ma:displayName="רשימת שמות נמענים יעדים" ma:hidden="true" ma:internalName="RecipientsNameTO" ma:readOnly="false">
      <xsd:simpleType>
        <xsd:restriction base="dms:Note"/>
      </xsd:simpleType>
    </xsd:element>
    <xsd:element name="RecipientsMailTO" ma:index="27" nillable="true" ma:displayName="רשימת מיילים נמענים יעדים" ma:hidden="true" ma:internalName="RecipientsMailTO" ma:readOnly="false">
      <xsd:simpleType>
        <xsd:restriction base="dms:Note"/>
      </xsd:simpleType>
    </xsd:element>
    <xsd:element name="RecipientsNameCC" ma:index="28" nillable="true" ma:displayName="רשימת שמות נמענים נוספים" ma:hidden="true" ma:internalName="RecipientsNameCC" ma:readOnly="false">
      <xsd:simpleType>
        <xsd:restriction base="dms:Note"/>
      </xsd:simpleType>
    </xsd:element>
    <xsd:element name="RecipientsMailCC" ma:index="29" nillable="true" ma:displayName="רשימת מיילים נמענים נוספים" ma:hidden="true" ma:internalName="RecipientsMailCC" ma:readOnly="false">
      <xsd:simpleType>
        <xsd:restriction base="dms:Note"/>
      </xsd:simpleType>
    </xsd:element>
    <xsd:element name="RecipientsNameBCC" ma:index="30" nillable="true" ma:displayName="רשימת שמות נמענים מוסתרים" ma:hidden="true" ma:internalName="RecipientsNameBCC" ma:readOnly="false">
      <xsd:simpleType>
        <xsd:restriction base="dms:Note"/>
      </xsd:simpleType>
    </xsd:element>
    <xsd:element name="RecipientsMailBCC" ma:index="31" nillable="true" ma:displayName="רשימת מיילים נמענים מוסתרים" ma:hidden="true" ma:internalName="RecipientsMailBCC" ma:readOnly="false">
      <xsd:simpleType>
        <xsd:restriction base="dms:Note"/>
      </xsd:simpleType>
    </xsd:element>
    <xsd:element name="RecipientsMailSent" ma:index="32" nillable="true" ma:displayName="רשימת מיילים נשלחים" ma:hidden="true" ma:internalName="RecipientsMailSent" ma:readOnly="false">
      <xsd:simpleType>
        <xsd:restriction base="dms:Note"/>
      </xsd:simpleType>
    </xsd:element>
    <xsd:element name="CounterString" ma:index="33" nillable="true" ma:displayName="מס'" ma:decimals="0" ma:internalName="CounterString" ma:readOnly="false" ma:percentage="FALSE">
      <xsd:simpleType>
        <xsd:restriction base="dms:Number"/>
      </xsd:simpleType>
    </xsd:element>
    <xsd:element name="DocumentCounter" ma:index="34" nillable="true" ma:displayName="סימוכין מסמך" ma:internalName="DocumentCounter">
      <xsd:simpleType>
        <xsd:restriction base="dms:Text">
          <xsd:maxLength value="255"/>
        </xsd:restriction>
      </xsd:simpleType>
    </xsd:element>
    <xsd:element name="FullNameTO" ma:index="35" nillable="true" ma:displayName="רשימת שמות מלאים נמענים יעדים" ma:internalName="FullNameTO">
      <xsd:simpleType>
        <xsd:restriction base="dms:Note">
          <xsd:maxLength value="255"/>
        </xsd:restriction>
      </xsd:simpleType>
    </xsd:element>
    <xsd:element name="FullNameCC" ma:index="36" nillable="true" ma:displayName="רשימת שמות מלאים נמענים נוספים" ma:internalName="FullNameCC">
      <xsd:simpleType>
        <xsd:restriction base="dms:Note">
          <xsd:maxLength value="255"/>
        </xsd:restriction>
      </xsd:simpleType>
    </xsd:element>
    <xsd:element name="FullNameBCC" ma:index="37" nillable="true" ma:displayName="רשימת שמות מלאים נמענים מוסתרים" ma:hidden="true" ma:internalName="FullNameBCC" ma:readOnly="false">
      <xsd:simpleType>
        <xsd:restriction base="dms:Note"/>
      </xsd:simpleType>
    </xsd:element>
    <xsd:element name="AdditionalReaders" ma:index="38" nillable="true" ma:displayName="משתמשים בעלי הרשאות קריאה" ma:hidden="true" ma:internalName="AdditionalReaders" ma:readOnly="false">
      <xsd:simpleType>
        <xsd:restriction base="dms:Note"/>
      </xsd:simpleType>
    </xsd:element>
    <xsd:element name="PreviousAdditionalReaders" ma:index="39" nillable="true" ma:displayName="משתמשים בעלי הרשאות קריאה קודמים" ma:hidden="true" ma:internalName="PreviousAdditionalReaders" ma:readOnly="false">
      <xsd:simpleType>
        <xsd:restriction base="dms:Note"/>
      </xsd:simpleType>
    </xsd:element>
    <xsd:element name="AdditionalEditors" ma:index="40" nillable="true" ma:displayName="משתמשים בעלי הרשאות כתיבה" ma:hidden="true" ma:internalName="AdditionalEditors" ma:readOnly="false">
      <xsd:simpleType>
        <xsd:restriction base="dms:Note"/>
      </xsd:simpleType>
    </xsd:element>
    <xsd:element name="PreviousAdditionalEditors" ma:index="41" nillable="true" ma:displayName="משתמשים בעלי הרשאות כתיבה קודמים" ma:hidden="true" ma:internalName="PreviousAdditionalEditors" ma:readOnly="false">
      <xsd:simpleType>
        <xsd:restriction base="dms:Note"/>
      </xsd:simpleType>
    </xsd:element>
    <xsd:element name="SetDepartmentPermission" ma:index="42" nillable="true" ma:displayName="הרשאות לכל יחידה" ma:hidden="true" ma:internalName="SetDepartmentPermission" ma:readOnly="false">
      <xsd:simpleType>
        <xsd:restriction base="dms:Text">
          <xsd:maxLength value="255"/>
        </xsd:restriction>
      </xsd:simpleType>
    </xsd:element>
    <xsd:element name="DocumentLibraryName" ma:index="50" nillable="true" ma:displayName="שם מאגר מסמכים" ma:internalName="DocumentLibraryName">
      <xsd:simpleType>
        <xsd:restriction base="dms:Text">
          <xsd:maxLength value="255"/>
        </xsd:restriction>
      </xsd:simpleType>
    </xsd:element>
    <xsd:element name="FullNameAll" ma:index="51" nillable="true" ma:displayName="רשימת שמות" ma:hidden="true" ma:internalName="FullNameAll" ma:readOnly="false">
      <xsd:simpleType>
        <xsd:restriction base="dms:Note"/>
      </xsd:simpleType>
    </xsd:element>
    <xsd:element name="PermissionForUserGroup" ma:index="52" nillable="true" ma:displayName="הרשאה לקבוצת משתמשים" ma:hidden="true" ma:internalName="PermissionForUserGroup" ma:readOnly="false">
      <xsd:simpleType>
        <xsd:restriction base="dms:Text">
          <xsd:maxLength value="255"/>
        </xsd:restriction>
      </xsd:simpleType>
    </xsd:element>
    <xsd:element name="AdditionalReaderUsers" ma:index="55" nillable="true" ma:displayName="משתמשים נוספים עם הרשאות קריאה" ma:internalName="AdditionalReaderUsers">
      <xsd:simpleType>
        <xsd:restriction base="dms:Note"/>
      </xsd:simpleType>
    </xsd:element>
    <xsd:element name="AdditionalSigners" ma:index="56" nillable="true" ma:displayName="חותמים נוספים" ma:internalName="AdditionalSigners" ma:readOnly="false">
      <xsd:simpleType>
        <xsd:restriction base="dms:Note"/>
      </xsd:simpleType>
    </xsd:element>
    <xsd:element name="AdditionalWriters" ma:index="57" nillable="true" ma:displayName="מחברים נוספים" ma:internalName="AdditionalWriters" ma:readOnly="false">
      <xsd:simpleType>
        <xsd:restriction base="dms:Note"/>
      </xsd:simpleType>
    </xsd:element>
    <xsd:element name="DocumentCatalog" ma:index="58" nillable="true" ma:displayName="קטלוג" ma:internalName="DocumentCatalog">
      <xsd:simpleType>
        <xsd:restriction base="dms:Text">
          <xsd:maxLength value="255"/>
        </xsd:restriction>
      </xsd:simpleType>
    </xsd:element>
    <xsd:element name="DocumentCreateDate" ma:index="59" nillable="true" ma:displayName="תאריך יצירת מסמך" ma:format="DateOnly" ma:internalName="DocumentCreateDate" ma:readOnly="false">
      <xsd:simpleType>
        <xsd:restriction base="dms:DateTime"/>
      </xsd:simpleType>
    </xsd:element>
    <xsd:element name="Writer" ma:index="60" nillable="true" ma:displayName="שם מחבר" ma:list="UserInfo" ma:SharePointGroup="0" ma:internalName="Wri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b98568-e8c7-4058-bf31-e11803adaf85" elementFormDefault="qualified">
    <xsd:import namespace="http://schemas.microsoft.com/office/2006/documentManagement/types"/>
    <xsd:import namespace="http://schemas.microsoft.com/office/infopath/2007/PartnerControls"/>
    <xsd:element name="DocumentLinkHidden" ma:index="53" nillable="true" ma:displayName="תוכן לינקים למסמכים מוסתר" ma:hidden="true" ma:internalName="DocumentLinkHidden" ma:readOnly="false">
      <xsd:simpleType>
        <xsd:restriction base="dms:Note"/>
      </xsd:simpleType>
    </xsd:element>
    <xsd:element name="DocumentLinkHiddenPrevious" ma:index="54" nillable="true" ma:displayName="מסמכים מקושרים קודמים" ma:hidden="true" ma:internalName="DocumentLinkHiddenPreviou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8" ma:displayName="סוג תוכן"/>
        <xsd:element ref="dc:title" minOccurs="0" maxOccurs="1"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5E262-F7C7-4391-B4BF-D9557B4ACCE8}">
  <ds:schemaRefs>
    <ds:schemaRef ds:uri="http://schemas.microsoft.com/sharepoint/v3/contenttype/forms"/>
  </ds:schemaRefs>
</ds:datastoreItem>
</file>

<file path=customXml/itemProps2.xml><?xml version="1.0" encoding="utf-8"?>
<ds:datastoreItem xmlns:ds="http://schemas.openxmlformats.org/officeDocument/2006/customXml" ds:itemID="{087353EA-9DDD-473A-ABF9-3E590FB877E3}">
  <ds:schemaRefs>
    <ds:schemaRef ds:uri="http://schemas.microsoft.com/office/2006/metadata/customXsn"/>
  </ds:schemaRefs>
</ds:datastoreItem>
</file>

<file path=customXml/itemProps3.xml><?xml version="1.0" encoding="utf-8"?>
<ds:datastoreItem xmlns:ds="http://schemas.openxmlformats.org/officeDocument/2006/customXml" ds:itemID="{69CE39C5-7542-4BBB-AAB6-74108083E2B3}">
  <ds:schemaRefs>
    <ds:schemaRef ds:uri="http://www.w3.org/XML/1998/namespace"/>
    <ds:schemaRef ds:uri="http://purl.org/dc/elements/1.1/"/>
    <ds:schemaRef ds:uri="http://schemas.microsoft.com/office/infopath/2007/PartnerControls"/>
    <ds:schemaRef ds:uri="http://schemas.openxmlformats.org/package/2006/metadata/core-properties"/>
    <ds:schemaRef ds:uri="8f5b83e0-a1d3-486c-bd07-833a425c74af"/>
    <ds:schemaRef ds:uri="http://schemas.microsoft.com/office/2006/metadata/properties"/>
    <ds:schemaRef ds:uri="http://schemas.microsoft.com/office/2006/documentManagement/types"/>
    <ds:schemaRef ds:uri="87b98568-e8c7-4058-bf31-e11803adaf85"/>
    <ds:schemaRef ds:uri="http://purl.org/dc/dcmitype/"/>
    <ds:schemaRef ds:uri="http://purl.org/dc/terms/"/>
  </ds:schemaRefs>
</ds:datastoreItem>
</file>

<file path=customXml/itemProps4.xml><?xml version="1.0" encoding="utf-8"?>
<ds:datastoreItem xmlns:ds="http://schemas.openxmlformats.org/officeDocument/2006/customXml" ds:itemID="{2501E8CE-E6A6-49E0-8BDD-B53292178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5b83e0-a1d3-486c-bd07-833a425c74af"/>
    <ds:schemaRef ds:uri="87b98568-e8c7-4058-bf31-e11803adaf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47</vt:i4>
      </vt:variant>
    </vt:vector>
  </HeadingPairs>
  <TitlesOfParts>
    <vt:vector size="54" baseType="lpstr">
      <vt:lpstr>הנחיות</vt:lpstr>
      <vt:lpstr>פרטי המשרד</vt:lpstr>
      <vt:lpstr>יחידות המשרד</vt:lpstr>
      <vt:lpstr>רשימת מאגרים</vt:lpstr>
      <vt:lpstr>טבלת משרדים</vt:lpstr>
      <vt:lpstr>PIVOT</vt:lpstr>
      <vt:lpstr>פרמטרים</vt:lpstr>
      <vt:lpstr>DB_Table</vt:lpstr>
      <vt:lpstr>הנחיות!WPrint_Area_W</vt:lpstr>
      <vt:lpstr>'יחידות המשרד'!WPrint_Area_W</vt:lpstr>
      <vt:lpstr>'פרטי המשרד'!WPrint_Area_W</vt:lpstr>
      <vt:lpstr>'רשימת מאגרים'!WPrint_Area_W</vt:lpstr>
      <vt:lpstr>הנחיות!WPrint_TitlesW</vt:lpstr>
      <vt:lpstr>'יחידות המשרד'!WPrint_TitlesW</vt:lpstr>
      <vt:lpstr>'פרטי המשרד'!WPrint_TitlesW</vt:lpstr>
      <vt:lpstr>'רשימת מאגרים'!WPrint_TitlesW</vt:lpstr>
      <vt:lpstr>'פרטי המשרד'!ארגון</vt:lpstr>
      <vt:lpstr>ארגון</vt:lpstr>
      <vt:lpstr>בסיס_מידע</vt:lpstr>
      <vt:lpstr>דרוג</vt:lpstr>
      <vt:lpstr>ה.אוכלוסיה</vt:lpstr>
      <vt:lpstr>ה.הבעת_עיניין</vt:lpstr>
      <vt:lpstr>ה.פרטי_אחראי</vt:lpstr>
      <vt:lpstr>ה.קושי_להנגיש</vt:lpstr>
      <vt:lpstr>ה.שאלות_טכניות</vt:lpstr>
      <vt:lpstr>ה.שאלות_כלליות</vt:lpstr>
      <vt:lpstr>ה.שמות_יחידות</vt:lpstr>
      <vt:lpstr>ה.תהליכי_שיתוף</vt:lpstr>
      <vt:lpstr>ה.תועלת</vt:lpstr>
      <vt:lpstr>ה.תכנון_הנגשה</vt:lpstr>
      <vt:lpstr>הבעת_עיניין</vt:lpstr>
      <vt:lpstr>המשרד</vt:lpstr>
      <vt:lpstr>ח_אוכלוסיה</vt:lpstr>
      <vt:lpstr>ח_הבעת_עיניין</vt:lpstr>
      <vt:lpstr>ח_יחידות</vt:lpstr>
      <vt:lpstr>ח_פרטי_אחראיים</vt:lpstr>
      <vt:lpstr>ח_קושי</vt:lpstr>
      <vt:lpstr>ח_שאלות_טכניות</vt:lpstr>
      <vt:lpstr>ח_שאלות_כלליות</vt:lpstr>
      <vt:lpstr>ח_שיתוף_ציבור</vt:lpstr>
      <vt:lpstr>ח_תועלות</vt:lpstr>
      <vt:lpstr>ח_תכנון_הנגשה</vt:lpstr>
      <vt:lpstr>כןלא</vt:lpstr>
      <vt:lpstr>מהימנות</vt:lpstr>
      <vt:lpstr>סוג_שיתוף</vt:lpstr>
      <vt:lpstr>סטטוס</vt:lpstr>
      <vt:lpstr>סימול</vt:lpstr>
      <vt:lpstr>קושי</vt:lpstr>
      <vt:lpstr>קושי_בהנגשה</vt:lpstr>
      <vt:lpstr>רבעון</vt:lpstr>
      <vt:lpstr>רבעון_שיתוף</vt:lpstr>
      <vt:lpstr>שם_היחידה</vt:lpstr>
      <vt:lpstr>תדירות_עדכון</vt:lpstr>
      <vt:lpstr>תעדוף</vt:lpstr>
    </vt:vector>
  </TitlesOfParts>
  <Company>PNO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הנגשת מאגרים - משרד התשתיות</dc:title>
  <dc:creator>אמיר פז</dc:creator>
  <cp:lastModifiedBy>יסמין סיאני</cp:lastModifiedBy>
  <cp:lastPrinted>2017-01-03T05:44:27Z</cp:lastPrinted>
  <dcterms:created xsi:type="dcterms:W3CDTF">2016-06-22T05:07:21Z</dcterms:created>
  <dcterms:modified xsi:type="dcterms:W3CDTF">2024-11-05T06:40:29Z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a9e0723f-cf09-4478-8fac-60597d705714</vt:lpwstr>
  </property>
  <property fmtid="{D5CDD505-2E9C-101B-9397-08002B2CF9AE}" pid="3" name="ContentTypeId">
    <vt:lpwstr>0x0101003CBAFB7F4A7FF54FB9D64543F2EA55D24300BF75E5714A81B248BC79E78BA0251D16</vt:lpwstr>
  </property>
  <property fmtid="{D5CDD505-2E9C-101B-9397-08002B2CF9AE}" pid="4" name="FileInternalName">
    <vt:lpwstr>MH_92_2018</vt:lpwstr>
  </property>
</Properties>
</file>